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i Rynaski\Desktop\"/>
    </mc:Choice>
  </mc:AlternateContent>
  <xr:revisionPtr revIDLastSave="0" documentId="13_ncr:1_{41E09E88-2CE7-4872-AB68-F575AAF1F3C9}" xr6:coauthVersionLast="44" xr6:coauthVersionMax="44" xr10:uidLastSave="{00000000-0000-0000-0000-000000000000}"/>
  <bookViews>
    <workbookView xWindow="1905" yWindow="1905" windowWidth="21600" windowHeight="11385" xr2:uid="{C7AC5B12-8560-426F-9B4C-08688A9C74A6}"/>
  </bookViews>
  <sheets>
    <sheet name="Sheet1" sheetId="1" r:id="rId1"/>
    <sheet name="Sheet2" sheetId="2" r:id="rId2"/>
  </sheets>
  <externalReferences>
    <externalReference r:id="rId3"/>
    <externalReference r:id="rId4"/>
  </externalReferences>
  <definedNames>
    <definedName name="end">Sheet1!$T$545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44" i="1" l="1"/>
  <c r="T544" i="1" s="1"/>
  <c r="S542" i="1"/>
  <c r="P542" i="1"/>
  <c r="T542" i="1" s="1"/>
  <c r="S541" i="1"/>
  <c r="P541" i="1"/>
  <c r="T541" i="1" s="1"/>
  <c r="S540" i="1"/>
  <c r="P540" i="1"/>
  <c r="T540" i="1" s="1"/>
  <c r="T539" i="1"/>
  <c r="S539" i="1"/>
  <c r="P539" i="1"/>
  <c r="S538" i="1"/>
  <c r="P538" i="1"/>
  <c r="T538" i="1" s="1"/>
  <c r="S537" i="1"/>
  <c r="P537" i="1"/>
  <c r="T537" i="1" s="1"/>
  <c r="S536" i="1"/>
  <c r="P536" i="1"/>
  <c r="T536" i="1" s="1"/>
  <c r="S535" i="1"/>
  <c r="P535" i="1"/>
  <c r="T535" i="1" s="1"/>
  <c r="S534" i="1"/>
  <c r="P534" i="1"/>
  <c r="T534" i="1" s="1"/>
  <c r="S533" i="1"/>
  <c r="P533" i="1"/>
  <c r="T533" i="1" s="1"/>
  <c r="T532" i="1"/>
  <c r="S532" i="1"/>
  <c r="P532" i="1"/>
  <c r="T531" i="1"/>
  <c r="S531" i="1"/>
  <c r="P531" i="1"/>
  <c r="S530" i="1"/>
  <c r="P530" i="1"/>
  <c r="T530" i="1" s="1"/>
  <c r="S529" i="1"/>
  <c r="P529" i="1"/>
  <c r="T529" i="1" s="1"/>
  <c r="S528" i="1"/>
  <c r="P528" i="1"/>
  <c r="T528" i="1" s="1"/>
  <c r="S527" i="1"/>
  <c r="P527" i="1"/>
  <c r="T527" i="1" s="1"/>
  <c r="S526" i="1"/>
  <c r="P526" i="1"/>
  <c r="T526" i="1" s="1"/>
  <c r="S525" i="1"/>
  <c r="P525" i="1"/>
  <c r="T525" i="1" s="1"/>
  <c r="S524" i="1"/>
  <c r="P524" i="1"/>
  <c r="T524" i="1" s="1"/>
  <c r="S523" i="1"/>
  <c r="P523" i="1"/>
  <c r="T523" i="1" s="1"/>
  <c r="S522" i="1"/>
  <c r="P522" i="1"/>
  <c r="T522" i="1" s="1"/>
  <c r="S521" i="1"/>
  <c r="P521" i="1"/>
  <c r="T521" i="1" s="1"/>
  <c r="S519" i="1"/>
  <c r="P519" i="1"/>
  <c r="T519" i="1" s="1"/>
  <c r="P518" i="1"/>
  <c r="T518" i="1" s="1"/>
  <c r="S517" i="1"/>
  <c r="P517" i="1"/>
  <c r="T517" i="1" s="1"/>
  <c r="S516" i="1"/>
  <c r="P516" i="1"/>
  <c r="T516" i="1" s="1"/>
  <c r="S515" i="1"/>
  <c r="P515" i="1"/>
  <c r="T515" i="1" s="1"/>
  <c r="S514" i="1"/>
  <c r="P514" i="1"/>
  <c r="T514" i="1" s="1"/>
  <c r="S513" i="1"/>
  <c r="P513" i="1"/>
  <c r="T513" i="1" s="1"/>
  <c r="S512" i="1"/>
  <c r="P512" i="1"/>
  <c r="T512" i="1" s="1"/>
  <c r="S511" i="1"/>
  <c r="P511" i="1"/>
  <c r="T511" i="1" s="1"/>
  <c r="S510" i="1"/>
  <c r="P510" i="1"/>
  <c r="T510" i="1" s="1"/>
  <c r="T509" i="1"/>
  <c r="S509" i="1"/>
  <c r="P509" i="1"/>
  <c r="S508" i="1"/>
  <c r="P508" i="1"/>
  <c r="T508" i="1" s="1"/>
  <c r="S507" i="1"/>
  <c r="P507" i="1"/>
  <c r="T507" i="1" s="1"/>
  <c r="S506" i="1"/>
  <c r="P506" i="1"/>
  <c r="T506" i="1" s="1"/>
  <c r="T505" i="1"/>
  <c r="S505" i="1"/>
  <c r="P505" i="1"/>
  <c r="T504" i="1"/>
  <c r="S504" i="1"/>
  <c r="P504" i="1"/>
  <c r="S503" i="1"/>
  <c r="P503" i="1"/>
  <c r="T503" i="1" s="1"/>
  <c r="S502" i="1"/>
  <c r="P502" i="1"/>
  <c r="T502" i="1" s="1"/>
  <c r="S501" i="1"/>
  <c r="P501" i="1"/>
  <c r="T501" i="1" s="1"/>
  <c r="S500" i="1"/>
  <c r="P500" i="1"/>
  <c r="T500" i="1" s="1"/>
  <c r="S499" i="1"/>
  <c r="P499" i="1"/>
  <c r="T499" i="1" s="1"/>
  <c r="P498" i="1"/>
  <c r="T498" i="1" s="1"/>
  <c r="T497" i="1"/>
  <c r="S497" i="1"/>
  <c r="P497" i="1"/>
  <c r="T496" i="1"/>
  <c r="S496" i="1"/>
  <c r="P496" i="1"/>
  <c r="S495" i="1"/>
  <c r="P495" i="1"/>
  <c r="T495" i="1" s="1"/>
  <c r="S494" i="1"/>
  <c r="P494" i="1"/>
  <c r="T494" i="1" s="1"/>
  <c r="S493" i="1"/>
  <c r="P493" i="1"/>
  <c r="T493" i="1" s="1"/>
  <c r="S492" i="1"/>
  <c r="P492" i="1"/>
  <c r="T492" i="1" s="1"/>
  <c r="S491" i="1"/>
  <c r="P491" i="1"/>
  <c r="T491" i="1" s="1"/>
  <c r="S490" i="1"/>
  <c r="P490" i="1"/>
  <c r="T490" i="1" s="1"/>
  <c r="T489" i="1"/>
  <c r="S489" i="1"/>
  <c r="P489" i="1"/>
  <c r="T488" i="1"/>
  <c r="S488" i="1"/>
  <c r="P488" i="1"/>
  <c r="S487" i="1"/>
  <c r="P487" i="1"/>
  <c r="T487" i="1" s="1"/>
  <c r="S486" i="1"/>
  <c r="P486" i="1"/>
  <c r="T486" i="1" s="1"/>
  <c r="S485" i="1"/>
  <c r="P485" i="1"/>
  <c r="T485" i="1" s="1"/>
  <c r="S484" i="1"/>
  <c r="P484" i="1"/>
  <c r="T484" i="1" s="1"/>
  <c r="S483" i="1"/>
  <c r="P483" i="1"/>
  <c r="T483" i="1" s="1"/>
  <c r="S482" i="1"/>
  <c r="P482" i="1"/>
  <c r="T482" i="1" s="1"/>
  <c r="T481" i="1"/>
  <c r="S481" i="1"/>
  <c r="P481" i="1"/>
  <c r="T480" i="1"/>
  <c r="S480" i="1"/>
  <c r="P480" i="1"/>
  <c r="S479" i="1"/>
  <c r="P479" i="1"/>
  <c r="T479" i="1" s="1"/>
  <c r="S478" i="1"/>
  <c r="P478" i="1"/>
  <c r="T478" i="1" s="1"/>
  <c r="S477" i="1"/>
  <c r="P477" i="1"/>
  <c r="T477" i="1" s="1"/>
  <c r="S476" i="1"/>
  <c r="P476" i="1"/>
  <c r="T476" i="1" s="1"/>
  <c r="S475" i="1"/>
  <c r="P475" i="1"/>
  <c r="S474" i="1"/>
  <c r="P474" i="1"/>
  <c r="T474" i="1" s="1"/>
  <c r="S473" i="1"/>
  <c r="P473" i="1"/>
  <c r="T473" i="1" s="1"/>
  <c r="S472" i="1"/>
  <c r="P472" i="1"/>
  <c r="T472" i="1" s="1"/>
  <c r="S471" i="1"/>
  <c r="P471" i="1"/>
  <c r="T471" i="1" s="1"/>
  <c r="T470" i="1"/>
  <c r="S470" i="1"/>
  <c r="P470" i="1"/>
  <c r="T469" i="1"/>
  <c r="S469" i="1"/>
  <c r="P469" i="1"/>
  <c r="S468" i="1"/>
  <c r="P468" i="1"/>
  <c r="T468" i="1" s="1"/>
  <c r="S467" i="1"/>
  <c r="P467" i="1"/>
  <c r="T467" i="1" s="1"/>
  <c r="S466" i="1"/>
  <c r="P466" i="1"/>
  <c r="T466" i="1" s="1"/>
  <c r="S465" i="1"/>
  <c r="P465" i="1"/>
  <c r="T465" i="1" s="1"/>
  <c r="S464" i="1"/>
  <c r="P464" i="1"/>
  <c r="T464" i="1" s="1"/>
  <c r="S463" i="1"/>
  <c r="P463" i="1"/>
  <c r="T463" i="1" s="1"/>
  <c r="T462" i="1"/>
  <c r="S462" i="1"/>
  <c r="P462" i="1"/>
  <c r="T461" i="1"/>
  <c r="S461" i="1"/>
  <c r="P461" i="1"/>
  <c r="S460" i="1"/>
  <c r="P460" i="1"/>
  <c r="T460" i="1" s="1"/>
  <c r="S459" i="1"/>
  <c r="P459" i="1"/>
  <c r="T459" i="1" s="1"/>
  <c r="S458" i="1"/>
  <c r="P458" i="1"/>
  <c r="T458" i="1" s="1"/>
  <c r="S457" i="1"/>
  <c r="P457" i="1"/>
  <c r="T457" i="1" s="1"/>
  <c r="S456" i="1"/>
  <c r="P456" i="1"/>
  <c r="T456" i="1" s="1"/>
  <c r="S455" i="1"/>
  <c r="P455" i="1"/>
  <c r="T455" i="1" s="1"/>
  <c r="T454" i="1"/>
  <c r="S454" i="1"/>
  <c r="P454" i="1"/>
  <c r="T453" i="1"/>
  <c r="S453" i="1"/>
  <c r="P453" i="1"/>
  <c r="S452" i="1"/>
  <c r="P452" i="1"/>
  <c r="T452" i="1" s="1"/>
  <c r="S451" i="1"/>
  <c r="P451" i="1"/>
  <c r="T451" i="1" s="1"/>
  <c r="S450" i="1"/>
  <c r="P450" i="1"/>
  <c r="T450" i="1" s="1"/>
  <c r="S449" i="1"/>
  <c r="P449" i="1"/>
  <c r="T449" i="1" s="1"/>
  <c r="S448" i="1"/>
  <c r="P448" i="1"/>
  <c r="T448" i="1" s="1"/>
  <c r="S447" i="1"/>
  <c r="P447" i="1"/>
  <c r="T446" i="1"/>
  <c r="S446" i="1"/>
  <c r="P446" i="1"/>
  <c r="S445" i="1"/>
  <c r="P445" i="1"/>
  <c r="T445" i="1" s="1"/>
  <c r="S444" i="1"/>
  <c r="P444" i="1"/>
  <c r="T444" i="1" s="1"/>
  <c r="T443" i="1"/>
  <c r="S443" i="1"/>
  <c r="P443" i="1"/>
  <c r="S442" i="1"/>
  <c r="P442" i="1"/>
  <c r="T442" i="1" s="1"/>
  <c r="S441" i="1"/>
  <c r="P441" i="1"/>
  <c r="T441" i="1" s="1"/>
  <c r="S440" i="1"/>
  <c r="P440" i="1"/>
  <c r="T440" i="1" s="1"/>
  <c r="S439" i="1"/>
  <c r="P439" i="1"/>
  <c r="T439" i="1" s="1"/>
  <c r="T438" i="1"/>
  <c r="S438" i="1"/>
  <c r="P438" i="1"/>
  <c r="T436" i="1"/>
  <c r="S436" i="1"/>
  <c r="P436" i="1"/>
  <c r="S435" i="1"/>
  <c r="T434" i="1"/>
  <c r="S434" i="1"/>
  <c r="P434" i="1"/>
  <c r="S433" i="1"/>
  <c r="P433" i="1"/>
  <c r="T433" i="1" s="1"/>
  <c r="S432" i="1"/>
  <c r="P432" i="1"/>
  <c r="T432" i="1" s="1"/>
  <c r="S431" i="1"/>
  <c r="P431" i="1"/>
  <c r="T431" i="1" s="1"/>
  <c r="S429" i="1"/>
  <c r="P429" i="1"/>
  <c r="T429" i="1" s="1"/>
  <c r="S428" i="1"/>
  <c r="P428" i="1"/>
  <c r="T428" i="1" s="1"/>
  <c r="S427" i="1"/>
  <c r="P427" i="1"/>
  <c r="T427" i="1" s="1"/>
  <c r="T426" i="1"/>
  <c r="S426" i="1"/>
  <c r="P426" i="1"/>
  <c r="T425" i="1"/>
  <c r="S425" i="1"/>
  <c r="P425" i="1"/>
  <c r="S424" i="1"/>
  <c r="P424" i="1"/>
  <c r="T424" i="1" s="1"/>
  <c r="S423" i="1"/>
  <c r="P423" i="1"/>
  <c r="T423" i="1" s="1"/>
  <c r="S422" i="1"/>
  <c r="P422" i="1"/>
  <c r="T422" i="1" s="1"/>
  <c r="S420" i="1"/>
  <c r="P420" i="1"/>
  <c r="T420" i="1" s="1"/>
  <c r="T419" i="1"/>
  <c r="S419" i="1"/>
  <c r="P419" i="1"/>
  <c r="S418" i="1"/>
  <c r="P418" i="1"/>
  <c r="T418" i="1" s="1"/>
  <c r="S417" i="1"/>
  <c r="P417" i="1"/>
  <c r="T417" i="1" s="1"/>
  <c r="T416" i="1"/>
  <c r="S416" i="1"/>
  <c r="P416" i="1"/>
  <c r="S415" i="1"/>
  <c r="P415" i="1"/>
  <c r="T415" i="1" s="1"/>
  <c r="S414" i="1"/>
  <c r="P414" i="1"/>
  <c r="T414" i="1" s="1"/>
  <c r="S413" i="1"/>
  <c r="P413" i="1"/>
  <c r="T413" i="1" s="1"/>
  <c r="S412" i="1"/>
  <c r="P412" i="1"/>
  <c r="T412" i="1" s="1"/>
  <c r="T411" i="1"/>
  <c r="S411" i="1"/>
  <c r="P411" i="1"/>
  <c r="S410" i="1"/>
  <c r="P410" i="1"/>
  <c r="T410" i="1" s="1"/>
  <c r="S409" i="1"/>
  <c r="P409" i="1"/>
  <c r="T409" i="1" s="1"/>
  <c r="T408" i="1"/>
  <c r="S408" i="1"/>
  <c r="P408" i="1"/>
  <c r="S407" i="1"/>
  <c r="P407" i="1"/>
  <c r="T407" i="1" s="1"/>
  <c r="S406" i="1"/>
  <c r="P406" i="1"/>
  <c r="T406" i="1" s="1"/>
  <c r="S404" i="1"/>
  <c r="P404" i="1"/>
  <c r="T404" i="1" s="1"/>
  <c r="S403" i="1"/>
  <c r="P403" i="1"/>
  <c r="T403" i="1" s="1"/>
  <c r="T402" i="1"/>
  <c r="S402" i="1"/>
  <c r="P402" i="1"/>
  <c r="S401" i="1"/>
  <c r="P401" i="1"/>
  <c r="T401" i="1" s="1"/>
  <c r="S400" i="1"/>
  <c r="P400" i="1"/>
  <c r="T400" i="1" s="1"/>
  <c r="S399" i="1"/>
  <c r="P399" i="1"/>
  <c r="T399" i="1" s="1"/>
  <c r="S398" i="1"/>
  <c r="P398" i="1"/>
  <c r="T398" i="1" s="1"/>
  <c r="T397" i="1"/>
  <c r="S397" i="1"/>
  <c r="P397" i="1"/>
  <c r="S396" i="1"/>
  <c r="P396" i="1"/>
  <c r="T396" i="1" s="1"/>
  <c r="P395" i="1"/>
  <c r="T395" i="1" s="1"/>
  <c r="S394" i="1"/>
  <c r="P394" i="1"/>
  <c r="T394" i="1" s="1"/>
  <c r="S393" i="1"/>
  <c r="P393" i="1"/>
  <c r="T393" i="1" s="1"/>
  <c r="T392" i="1"/>
  <c r="S392" i="1"/>
  <c r="P392" i="1"/>
  <c r="S391" i="1"/>
  <c r="P391" i="1"/>
  <c r="T391" i="1" s="1"/>
  <c r="S390" i="1"/>
  <c r="P390" i="1"/>
  <c r="T390" i="1" s="1"/>
  <c r="T389" i="1"/>
  <c r="S389" i="1"/>
  <c r="P389" i="1"/>
  <c r="S388" i="1"/>
  <c r="P388" i="1"/>
  <c r="T388" i="1" s="1"/>
  <c r="S387" i="1"/>
  <c r="P387" i="1"/>
  <c r="T387" i="1" s="1"/>
  <c r="T386" i="1"/>
  <c r="S386" i="1"/>
  <c r="P386" i="1"/>
  <c r="S385" i="1"/>
  <c r="P385" i="1"/>
  <c r="T385" i="1" s="1"/>
  <c r="S384" i="1"/>
  <c r="P384" i="1"/>
  <c r="T384" i="1" s="1"/>
  <c r="S382" i="1"/>
  <c r="P382" i="1"/>
  <c r="T382" i="1" s="1"/>
  <c r="S381" i="1"/>
  <c r="P381" i="1"/>
  <c r="T381" i="1" s="1"/>
  <c r="S380" i="1"/>
  <c r="P380" i="1"/>
  <c r="T380" i="1" s="1"/>
  <c r="S379" i="1"/>
  <c r="P379" i="1"/>
  <c r="T379" i="1" s="1"/>
  <c r="T378" i="1"/>
  <c r="S378" i="1"/>
  <c r="P378" i="1"/>
  <c r="S377" i="1"/>
  <c r="P377" i="1"/>
  <c r="T377" i="1" s="1"/>
  <c r="S376" i="1"/>
  <c r="P376" i="1"/>
  <c r="T376" i="1" s="1"/>
  <c r="T375" i="1"/>
  <c r="S375" i="1"/>
  <c r="P375" i="1"/>
  <c r="S374" i="1"/>
  <c r="P374" i="1"/>
  <c r="T374" i="1" s="1"/>
  <c r="S373" i="1"/>
  <c r="P373" i="1"/>
  <c r="T373" i="1" s="1"/>
  <c r="T372" i="1"/>
  <c r="S372" i="1"/>
  <c r="P372" i="1"/>
  <c r="S371" i="1"/>
  <c r="P371" i="1"/>
  <c r="T371" i="1" s="1"/>
  <c r="S370" i="1"/>
  <c r="P370" i="1"/>
  <c r="T370" i="1" s="1"/>
  <c r="S369" i="1"/>
  <c r="P369" i="1"/>
  <c r="T369" i="1" s="1"/>
  <c r="S368" i="1"/>
  <c r="P368" i="1"/>
  <c r="S367" i="1"/>
  <c r="P367" i="1"/>
  <c r="T367" i="1" s="1"/>
  <c r="S366" i="1"/>
  <c r="P366" i="1"/>
  <c r="T365" i="1"/>
  <c r="S365" i="1"/>
  <c r="P365" i="1"/>
  <c r="S364" i="1"/>
  <c r="P364" i="1"/>
  <c r="T364" i="1" s="1"/>
  <c r="S363" i="1"/>
  <c r="P363" i="1"/>
  <c r="T363" i="1" s="1"/>
  <c r="S362" i="1"/>
  <c r="P362" i="1"/>
  <c r="T362" i="1" s="1"/>
  <c r="T361" i="1"/>
  <c r="S361" i="1"/>
  <c r="P361" i="1"/>
  <c r="T360" i="1"/>
  <c r="S360" i="1"/>
  <c r="P360" i="1"/>
  <c r="S359" i="1"/>
  <c r="P359" i="1"/>
  <c r="T359" i="1" s="1"/>
  <c r="S358" i="1"/>
  <c r="P358" i="1"/>
  <c r="T358" i="1" s="1"/>
  <c r="S357" i="1"/>
  <c r="P357" i="1"/>
  <c r="T357" i="1" s="1"/>
  <c r="S356" i="1"/>
  <c r="P356" i="1"/>
  <c r="T356" i="1" s="1"/>
  <c r="S355" i="1"/>
  <c r="P355" i="1"/>
  <c r="T355" i="1" s="1"/>
  <c r="S354" i="1"/>
  <c r="P354" i="1"/>
  <c r="T354" i="1" s="1"/>
  <c r="S353" i="1"/>
  <c r="P353" i="1"/>
  <c r="T353" i="1" s="1"/>
  <c r="S352" i="1"/>
  <c r="P352" i="1"/>
  <c r="T352" i="1" s="1"/>
  <c r="S351" i="1"/>
  <c r="P351" i="1"/>
  <c r="T351" i="1" s="1"/>
  <c r="T350" i="1"/>
  <c r="S350" i="1"/>
  <c r="P350" i="1"/>
  <c r="T349" i="1"/>
  <c r="S349" i="1"/>
  <c r="P349" i="1"/>
  <c r="S348" i="1"/>
  <c r="P348" i="1"/>
  <c r="T348" i="1" s="1"/>
  <c r="S347" i="1"/>
  <c r="P347" i="1"/>
  <c r="T347" i="1" s="1"/>
  <c r="S346" i="1"/>
  <c r="P346" i="1"/>
  <c r="T346" i="1" s="1"/>
  <c r="T345" i="1"/>
  <c r="S345" i="1"/>
  <c r="P345" i="1"/>
  <c r="T344" i="1"/>
  <c r="P344" i="1"/>
  <c r="S343" i="1"/>
  <c r="P343" i="1"/>
  <c r="T343" i="1" s="1"/>
  <c r="S342" i="1"/>
  <c r="P342" i="1"/>
  <c r="T342" i="1" s="1"/>
  <c r="S341" i="1"/>
  <c r="P341" i="1"/>
  <c r="T341" i="1" s="1"/>
  <c r="S340" i="1"/>
  <c r="P340" i="1"/>
  <c r="T340" i="1" s="1"/>
  <c r="S339" i="1"/>
  <c r="P339" i="1"/>
  <c r="T339" i="1" s="1"/>
  <c r="S338" i="1"/>
  <c r="P338" i="1"/>
  <c r="T338" i="1" s="1"/>
  <c r="S337" i="1"/>
  <c r="P337" i="1"/>
  <c r="T337" i="1" s="1"/>
  <c r="S336" i="1"/>
  <c r="P336" i="1"/>
  <c r="T336" i="1" s="1"/>
  <c r="S335" i="1"/>
  <c r="P335" i="1"/>
  <c r="T335" i="1" s="1"/>
  <c r="T334" i="1"/>
  <c r="S334" i="1"/>
  <c r="P334" i="1"/>
  <c r="T333" i="1"/>
  <c r="S333" i="1"/>
  <c r="P333" i="1"/>
  <c r="S332" i="1"/>
  <c r="P332" i="1"/>
  <c r="T332" i="1" s="1"/>
  <c r="S331" i="1"/>
  <c r="P331" i="1"/>
  <c r="T331" i="1" s="1"/>
  <c r="S330" i="1"/>
  <c r="P330" i="1"/>
  <c r="T330" i="1" s="1"/>
  <c r="T329" i="1"/>
  <c r="S329" i="1"/>
  <c r="P329" i="1"/>
  <c r="T328" i="1"/>
  <c r="S328" i="1"/>
  <c r="P328" i="1"/>
  <c r="S327" i="1"/>
  <c r="T326" i="1"/>
  <c r="S326" i="1"/>
  <c r="P326" i="1"/>
  <c r="S325" i="1"/>
  <c r="P325" i="1"/>
  <c r="T325" i="1" s="1"/>
  <c r="S324" i="1"/>
  <c r="P324" i="1"/>
  <c r="T324" i="1" s="1"/>
  <c r="S323" i="1"/>
  <c r="P323" i="1"/>
  <c r="T323" i="1" s="1"/>
  <c r="S322" i="1"/>
  <c r="P322" i="1"/>
  <c r="T322" i="1" s="1"/>
  <c r="T321" i="1"/>
  <c r="S321" i="1"/>
  <c r="P321" i="1"/>
  <c r="S320" i="1"/>
  <c r="P320" i="1"/>
  <c r="T320" i="1" s="1"/>
  <c r="S319" i="1"/>
  <c r="P319" i="1"/>
  <c r="T319" i="1" s="1"/>
  <c r="T318" i="1"/>
  <c r="S318" i="1"/>
  <c r="P318" i="1"/>
  <c r="S317" i="1"/>
  <c r="P317" i="1"/>
  <c r="T317" i="1" s="1"/>
  <c r="S316" i="1"/>
  <c r="P316" i="1"/>
  <c r="T316" i="1" s="1"/>
  <c r="T315" i="1"/>
  <c r="S315" i="1"/>
  <c r="P315" i="1"/>
  <c r="S314" i="1"/>
  <c r="P314" i="1"/>
  <c r="T314" i="1" s="1"/>
  <c r="P313" i="1"/>
  <c r="T313" i="1" s="1"/>
  <c r="S312" i="1"/>
  <c r="P312" i="1"/>
  <c r="T312" i="1" s="1"/>
  <c r="S311" i="1"/>
  <c r="P311" i="1"/>
  <c r="T311" i="1" s="1"/>
  <c r="T310" i="1"/>
  <c r="S310" i="1"/>
  <c r="P310" i="1"/>
  <c r="S309" i="1"/>
  <c r="P309" i="1"/>
  <c r="T309" i="1" s="1"/>
  <c r="S308" i="1"/>
  <c r="P308" i="1"/>
  <c r="T308" i="1" s="1"/>
  <c r="S307" i="1"/>
  <c r="P307" i="1"/>
  <c r="T307" i="1" s="1"/>
  <c r="S306" i="1"/>
  <c r="P306" i="1"/>
  <c r="T306" i="1" s="1"/>
  <c r="T305" i="1"/>
  <c r="S305" i="1"/>
  <c r="P305" i="1"/>
  <c r="S303" i="1"/>
  <c r="P303" i="1"/>
  <c r="T303" i="1" s="1"/>
  <c r="S302" i="1"/>
  <c r="P302" i="1"/>
  <c r="T302" i="1" s="1"/>
  <c r="T301" i="1"/>
  <c r="S301" i="1"/>
  <c r="P301" i="1"/>
  <c r="S300" i="1"/>
  <c r="P300" i="1"/>
  <c r="T300" i="1" s="1"/>
  <c r="S299" i="1"/>
  <c r="P299" i="1"/>
  <c r="T299" i="1" s="1"/>
  <c r="S298" i="1"/>
  <c r="P298" i="1"/>
  <c r="T298" i="1" s="1"/>
  <c r="S297" i="1"/>
  <c r="P297" i="1"/>
  <c r="T297" i="1" s="1"/>
  <c r="T296" i="1"/>
  <c r="S296" i="1"/>
  <c r="P296" i="1"/>
  <c r="S295" i="1"/>
  <c r="P295" i="1"/>
  <c r="T295" i="1" s="1"/>
  <c r="T294" i="1"/>
  <c r="S294" i="1"/>
  <c r="T293" i="1"/>
  <c r="S293" i="1"/>
  <c r="P293" i="1"/>
  <c r="S292" i="1"/>
  <c r="P292" i="1"/>
  <c r="T292" i="1" s="1"/>
  <c r="S291" i="1"/>
  <c r="P291" i="1"/>
  <c r="T291" i="1" s="1"/>
  <c r="S290" i="1"/>
  <c r="P290" i="1"/>
  <c r="T290" i="1" s="1"/>
  <c r="S289" i="1"/>
  <c r="P289" i="1"/>
  <c r="T289" i="1" s="1"/>
  <c r="T288" i="1"/>
  <c r="S288" i="1"/>
  <c r="P288" i="1"/>
  <c r="S287" i="1"/>
  <c r="P287" i="1"/>
  <c r="T287" i="1" s="1"/>
  <c r="S286" i="1"/>
  <c r="P286" i="1"/>
  <c r="T286" i="1" s="1"/>
  <c r="T285" i="1"/>
  <c r="S285" i="1"/>
  <c r="P285" i="1"/>
  <c r="S284" i="1"/>
  <c r="P284" i="1"/>
  <c r="T284" i="1" s="1"/>
  <c r="S283" i="1"/>
  <c r="P283" i="1"/>
  <c r="T283" i="1" s="1"/>
  <c r="T282" i="1"/>
  <c r="S282" i="1"/>
  <c r="P282" i="1"/>
  <c r="R280" i="1"/>
  <c r="S280" i="1" s="1"/>
  <c r="P280" i="1"/>
  <c r="T280" i="1" s="1"/>
  <c r="S278" i="1"/>
  <c r="R278" i="1"/>
  <c r="P278" i="1"/>
  <c r="T278" i="1" s="1"/>
  <c r="S277" i="1"/>
  <c r="S276" i="1"/>
  <c r="P276" i="1"/>
  <c r="T276" i="1" s="1"/>
  <c r="T275" i="1"/>
  <c r="P275" i="1"/>
  <c r="S274" i="1"/>
  <c r="P274" i="1"/>
  <c r="T274" i="1" s="1"/>
  <c r="S273" i="1"/>
  <c r="P273" i="1"/>
  <c r="T273" i="1" s="1"/>
  <c r="S272" i="1"/>
  <c r="P272" i="1"/>
  <c r="T272" i="1" s="1"/>
  <c r="S271" i="1"/>
  <c r="P271" i="1"/>
  <c r="T271" i="1" s="1"/>
  <c r="S269" i="1"/>
  <c r="P269" i="1"/>
  <c r="T269" i="1" s="1"/>
  <c r="S268" i="1"/>
  <c r="P268" i="1"/>
  <c r="T268" i="1" s="1"/>
  <c r="S267" i="1"/>
  <c r="P267" i="1"/>
  <c r="T267" i="1" s="1"/>
  <c r="S266" i="1"/>
  <c r="P266" i="1"/>
  <c r="T266" i="1" s="1"/>
  <c r="S265" i="1"/>
  <c r="P265" i="1"/>
  <c r="T265" i="1" s="1"/>
  <c r="T264" i="1"/>
  <c r="S264" i="1"/>
  <c r="P264" i="1"/>
  <c r="T263" i="1"/>
  <c r="S263" i="1"/>
  <c r="P263" i="1"/>
  <c r="S262" i="1"/>
  <c r="P262" i="1"/>
  <c r="T262" i="1" s="1"/>
  <c r="T261" i="1"/>
  <c r="S261" i="1"/>
  <c r="P261" i="1"/>
  <c r="T260" i="1"/>
  <c r="S260" i="1"/>
  <c r="P260" i="1"/>
  <c r="S259" i="1"/>
  <c r="P259" i="1"/>
  <c r="T259" i="1" s="1"/>
  <c r="S258" i="1"/>
  <c r="P258" i="1"/>
  <c r="T258" i="1" s="1"/>
  <c r="S257" i="1"/>
  <c r="P257" i="1"/>
  <c r="T257" i="1" s="1"/>
  <c r="S256" i="1"/>
  <c r="P256" i="1"/>
  <c r="T256" i="1" s="1"/>
  <c r="S255" i="1"/>
  <c r="P255" i="1"/>
  <c r="T255" i="1" s="1"/>
  <c r="S254" i="1"/>
  <c r="P254" i="1"/>
  <c r="T254" i="1" s="1"/>
  <c r="S253" i="1"/>
  <c r="P253" i="1"/>
  <c r="T253" i="1" s="1"/>
  <c r="S252" i="1"/>
  <c r="P252" i="1"/>
  <c r="T252" i="1" s="1"/>
  <c r="S251" i="1"/>
  <c r="P251" i="1"/>
  <c r="T251" i="1" s="1"/>
  <c r="S250" i="1"/>
  <c r="P250" i="1"/>
  <c r="T250" i="1" s="1"/>
  <c r="S249" i="1"/>
  <c r="P249" i="1"/>
  <c r="T249" i="1" s="1"/>
  <c r="T248" i="1"/>
  <c r="S248" i="1"/>
  <c r="P248" i="1"/>
  <c r="T247" i="1"/>
  <c r="S247" i="1"/>
  <c r="P247" i="1"/>
  <c r="S246" i="1"/>
  <c r="P246" i="1"/>
  <c r="T246" i="1" s="1"/>
  <c r="T245" i="1"/>
  <c r="S245" i="1"/>
  <c r="P245" i="1"/>
  <c r="T244" i="1"/>
  <c r="S244" i="1"/>
  <c r="P244" i="1"/>
  <c r="S243" i="1"/>
  <c r="P243" i="1"/>
  <c r="T243" i="1" s="1"/>
  <c r="S242" i="1"/>
  <c r="S241" i="1"/>
  <c r="P241" i="1"/>
  <c r="T241" i="1" s="1"/>
  <c r="S240" i="1"/>
  <c r="P240" i="1"/>
  <c r="T240" i="1" s="1"/>
  <c r="S239" i="1"/>
  <c r="P239" i="1"/>
  <c r="T239" i="1" s="1"/>
  <c r="T238" i="1"/>
  <c r="S238" i="1"/>
  <c r="P238" i="1"/>
  <c r="T237" i="1"/>
  <c r="S237" i="1"/>
  <c r="P237" i="1"/>
  <c r="S236" i="1"/>
  <c r="P236" i="1"/>
  <c r="T236" i="1" s="1"/>
  <c r="T234" i="1"/>
  <c r="S234" i="1"/>
  <c r="P234" i="1"/>
  <c r="S233" i="1"/>
  <c r="P233" i="1"/>
  <c r="T233" i="1" s="1"/>
  <c r="S232" i="1"/>
  <c r="P232" i="1"/>
  <c r="T232" i="1" s="1"/>
  <c r="T231" i="1"/>
  <c r="S231" i="1"/>
  <c r="P231" i="1"/>
  <c r="S230" i="1"/>
  <c r="P230" i="1"/>
  <c r="T230" i="1" s="1"/>
  <c r="S229" i="1"/>
  <c r="P229" i="1"/>
  <c r="T229" i="1" s="1"/>
  <c r="T228" i="1"/>
  <c r="S228" i="1"/>
  <c r="P228" i="1"/>
  <c r="S227" i="1"/>
  <c r="P227" i="1"/>
  <c r="T227" i="1" s="1"/>
  <c r="S226" i="1"/>
  <c r="P226" i="1"/>
  <c r="T226" i="1" s="1"/>
  <c r="S225" i="1"/>
  <c r="P225" i="1"/>
  <c r="T225" i="1" s="1"/>
  <c r="P224" i="1"/>
  <c r="T224" i="1" s="1"/>
  <c r="T223" i="1"/>
  <c r="S223" i="1"/>
  <c r="P223" i="1"/>
  <c r="S222" i="1"/>
  <c r="P222" i="1"/>
  <c r="T222" i="1" s="1"/>
  <c r="S221" i="1"/>
  <c r="P221" i="1"/>
  <c r="T221" i="1" s="1"/>
  <c r="S220" i="1"/>
  <c r="P220" i="1"/>
  <c r="T220" i="1" s="1"/>
  <c r="S219" i="1"/>
  <c r="P219" i="1"/>
  <c r="T219" i="1" s="1"/>
  <c r="T218" i="1"/>
  <c r="S218" i="1"/>
  <c r="P218" i="1"/>
  <c r="S217" i="1"/>
  <c r="P217" i="1"/>
  <c r="T217" i="1" s="1"/>
  <c r="S216" i="1"/>
  <c r="P216" i="1"/>
  <c r="T216" i="1" s="1"/>
  <c r="T215" i="1"/>
  <c r="S215" i="1"/>
  <c r="P215" i="1"/>
  <c r="S214" i="1"/>
  <c r="P214" i="1"/>
  <c r="T214" i="1" s="1"/>
  <c r="S213" i="1"/>
  <c r="P213" i="1"/>
  <c r="T213" i="1" s="1"/>
  <c r="S211" i="1"/>
  <c r="P211" i="1"/>
  <c r="T211" i="1" s="1"/>
  <c r="T210" i="1"/>
  <c r="P210" i="1"/>
  <c r="T209" i="1"/>
  <c r="S209" i="1"/>
  <c r="P209" i="1"/>
  <c r="S208" i="1"/>
  <c r="P208" i="1"/>
  <c r="T208" i="1" s="1"/>
  <c r="S207" i="1"/>
  <c r="P207" i="1"/>
  <c r="T207" i="1" s="1"/>
  <c r="S206" i="1"/>
  <c r="P206" i="1"/>
  <c r="T206" i="1" s="1"/>
  <c r="S205" i="1"/>
  <c r="P205" i="1"/>
  <c r="T205" i="1" s="1"/>
  <c r="S204" i="1"/>
  <c r="P204" i="1"/>
  <c r="T204" i="1" s="1"/>
  <c r="S203" i="1"/>
  <c r="P203" i="1"/>
  <c r="T203" i="1" s="1"/>
  <c r="S202" i="1"/>
  <c r="P202" i="1"/>
  <c r="T202" i="1" s="1"/>
  <c r="S201" i="1"/>
  <c r="P201" i="1"/>
  <c r="T201" i="1" s="1"/>
  <c r="S200" i="1"/>
  <c r="P200" i="1"/>
  <c r="T200" i="1" s="1"/>
  <c r="S199" i="1"/>
  <c r="P199" i="1"/>
  <c r="T199" i="1" s="1"/>
  <c r="T198" i="1"/>
  <c r="S198" i="1"/>
  <c r="P198" i="1"/>
  <c r="T197" i="1"/>
  <c r="S197" i="1"/>
  <c r="P197" i="1"/>
  <c r="S196" i="1"/>
  <c r="P196" i="1"/>
  <c r="T196" i="1" s="1"/>
  <c r="S195" i="1"/>
  <c r="P195" i="1"/>
  <c r="T195" i="1" s="1"/>
  <c r="S194" i="1"/>
  <c r="S193" i="1"/>
  <c r="P193" i="1"/>
  <c r="T193" i="1" s="1"/>
  <c r="S192" i="1"/>
  <c r="P192" i="1"/>
  <c r="T192" i="1" s="1"/>
  <c r="T191" i="1"/>
  <c r="S191" i="1"/>
  <c r="P191" i="1"/>
  <c r="S190" i="1"/>
  <c r="P190" i="1"/>
  <c r="T190" i="1" s="1"/>
  <c r="S189" i="1"/>
  <c r="P189" i="1"/>
  <c r="T189" i="1" s="1"/>
  <c r="S188" i="1"/>
  <c r="P188" i="1"/>
  <c r="T188" i="1" s="1"/>
  <c r="S187" i="1"/>
  <c r="P187" i="1"/>
  <c r="T187" i="1" s="1"/>
  <c r="T186" i="1"/>
  <c r="S186" i="1"/>
  <c r="P186" i="1"/>
  <c r="S185" i="1"/>
  <c r="P185" i="1"/>
  <c r="T185" i="1" s="1"/>
  <c r="S184" i="1"/>
  <c r="P184" i="1"/>
  <c r="T184" i="1" s="1"/>
  <c r="T183" i="1"/>
  <c r="S183" i="1"/>
  <c r="P183" i="1"/>
  <c r="S182" i="1"/>
  <c r="P182" i="1"/>
  <c r="T182" i="1" s="1"/>
  <c r="S181" i="1"/>
  <c r="P181" i="1"/>
  <c r="T181" i="1" s="1"/>
  <c r="S180" i="1"/>
  <c r="P180" i="1"/>
  <c r="S179" i="1"/>
  <c r="P179" i="1"/>
  <c r="T179" i="1" s="1"/>
  <c r="S178" i="1"/>
  <c r="P178" i="1"/>
  <c r="T178" i="1" s="1"/>
  <c r="S177" i="1"/>
  <c r="P177" i="1"/>
  <c r="T177" i="1" s="1"/>
  <c r="T176" i="1"/>
  <c r="S176" i="1"/>
  <c r="P176" i="1"/>
  <c r="T175" i="1"/>
  <c r="S175" i="1"/>
  <c r="P175" i="1"/>
  <c r="S174" i="1"/>
  <c r="P174" i="1"/>
  <c r="T174" i="1" s="1"/>
  <c r="S173" i="1"/>
  <c r="P173" i="1"/>
  <c r="T173" i="1" s="1"/>
  <c r="S172" i="1"/>
  <c r="P172" i="1"/>
  <c r="T172" i="1" s="1"/>
  <c r="S171" i="1"/>
  <c r="P171" i="1"/>
  <c r="T171" i="1" s="1"/>
  <c r="S170" i="1"/>
  <c r="P170" i="1"/>
  <c r="T170" i="1" s="1"/>
  <c r="S169" i="1"/>
  <c r="P169" i="1"/>
  <c r="T169" i="1" s="1"/>
  <c r="T168" i="1"/>
  <c r="S168" i="1"/>
  <c r="P168" i="1"/>
  <c r="T167" i="1"/>
  <c r="S167" i="1"/>
  <c r="P167" i="1"/>
  <c r="S166" i="1"/>
  <c r="P166" i="1"/>
  <c r="T166" i="1" s="1"/>
  <c r="P164" i="1"/>
  <c r="T164" i="1" s="1"/>
  <c r="S163" i="1"/>
  <c r="P163" i="1"/>
  <c r="T163" i="1" s="1"/>
  <c r="S162" i="1"/>
  <c r="P162" i="1"/>
  <c r="T162" i="1" s="1"/>
  <c r="T161" i="1"/>
  <c r="S161" i="1"/>
  <c r="P161" i="1"/>
  <c r="S160" i="1"/>
  <c r="P160" i="1"/>
  <c r="T160" i="1" s="1"/>
  <c r="S159" i="1"/>
  <c r="P159" i="1"/>
  <c r="T159" i="1" s="1"/>
  <c r="T158" i="1"/>
  <c r="S158" i="1"/>
  <c r="P158" i="1"/>
  <c r="S157" i="1"/>
  <c r="P157" i="1"/>
  <c r="T157" i="1" s="1"/>
  <c r="S156" i="1"/>
  <c r="P156" i="1"/>
  <c r="T156" i="1" s="1"/>
  <c r="S155" i="1"/>
  <c r="P155" i="1"/>
  <c r="T155" i="1" s="1"/>
  <c r="T154" i="1"/>
  <c r="S154" i="1"/>
  <c r="P154" i="1"/>
  <c r="T153" i="1"/>
  <c r="P153" i="1"/>
  <c r="S152" i="1"/>
  <c r="P152" i="1"/>
  <c r="T152" i="1" s="1"/>
  <c r="S151" i="1"/>
  <c r="P151" i="1"/>
  <c r="T151" i="1" s="1"/>
  <c r="S149" i="1"/>
  <c r="P149" i="1"/>
  <c r="T149" i="1" s="1"/>
  <c r="T148" i="1"/>
  <c r="S148" i="1"/>
  <c r="P148" i="1"/>
  <c r="T147" i="1"/>
  <c r="S147" i="1"/>
  <c r="P147" i="1"/>
  <c r="S146" i="1"/>
  <c r="P146" i="1"/>
  <c r="T146" i="1" s="1"/>
  <c r="S145" i="1"/>
  <c r="P145" i="1"/>
  <c r="T145" i="1" s="1"/>
  <c r="S144" i="1"/>
  <c r="P144" i="1"/>
  <c r="T144" i="1" s="1"/>
  <c r="S143" i="1"/>
  <c r="P143" i="1"/>
  <c r="T143" i="1" s="1"/>
  <c r="S142" i="1"/>
  <c r="P142" i="1"/>
  <c r="T142" i="1" s="1"/>
  <c r="S141" i="1"/>
  <c r="T140" i="1"/>
  <c r="S140" i="1"/>
  <c r="P140" i="1"/>
  <c r="S139" i="1"/>
  <c r="P139" i="1"/>
  <c r="T139" i="1" s="1"/>
  <c r="S138" i="1"/>
  <c r="P138" i="1"/>
  <c r="T138" i="1" s="1"/>
  <c r="S137" i="1"/>
  <c r="P137" i="1"/>
  <c r="T137" i="1" s="1"/>
  <c r="S136" i="1"/>
  <c r="P136" i="1"/>
  <c r="T136" i="1" s="1"/>
  <c r="S135" i="1"/>
  <c r="P135" i="1"/>
  <c r="T135" i="1" s="1"/>
  <c r="S134" i="1"/>
  <c r="P134" i="1"/>
  <c r="T134" i="1" s="1"/>
  <c r="T133" i="1"/>
  <c r="S133" i="1"/>
  <c r="P133" i="1"/>
  <c r="T132" i="1"/>
  <c r="S132" i="1"/>
  <c r="P132" i="1"/>
  <c r="S131" i="1"/>
  <c r="P131" i="1"/>
  <c r="T131" i="1" s="1"/>
  <c r="S130" i="1"/>
  <c r="P130" i="1"/>
  <c r="T130" i="1" s="1"/>
  <c r="S129" i="1"/>
  <c r="P129" i="1"/>
  <c r="T129" i="1" s="1"/>
  <c r="S128" i="1"/>
  <c r="P128" i="1"/>
  <c r="T128" i="1" s="1"/>
  <c r="S127" i="1"/>
  <c r="P127" i="1"/>
  <c r="T127" i="1" s="1"/>
  <c r="S126" i="1"/>
  <c r="P126" i="1"/>
  <c r="T126" i="1" s="1"/>
  <c r="T125" i="1"/>
  <c r="S125" i="1"/>
  <c r="P125" i="1"/>
  <c r="T124" i="1"/>
  <c r="S124" i="1"/>
  <c r="P124" i="1"/>
  <c r="S123" i="1"/>
  <c r="P123" i="1"/>
  <c r="T123" i="1" s="1"/>
  <c r="S122" i="1"/>
  <c r="P122" i="1"/>
  <c r="T122" i="1" s="1"/>
  <c r="S121" i="1"/>
  <c r="P121" i="1"/>
  <c r="T121" i="1" s="1"/>
  <c r="P120" i="1"/>
  <c r="T120" i="1" s="1"/>
  <c r="S119" i="1"/>
  <c r="P119" i="1"/>
  <c r="T119" i="1" s="1"/>
  <c r="S118" i="1"/>
  <c r="P118" i="1"/>
  <c r="T118" i="1" s="1"/>
  <c r="T117" i="1"/>
  <c r="S117" i="1"/>
  <c r="P117" i="1"/>
  <c r="S116" i="1"/>
  <c r="P116" i="1"/>
  <c r="T116" i="1" s="1"/>
  <c r="S115" i="1"/>
  <c r="P115" i="1"/>
  <c r="T115" i="1" s="1"/>
  <c r="S114" i="1"/>
  <c r="P114" i="1"/>
  <c r="T114" i="1" s="1"/>
  <c r="S113" i="1"/>
  <c r="P113" i="1"/>
  <c r="T113" i="1" s="1"/>
  <c r="T112" i="1"/>
  <c r="S112" i="1"/>
  <c r="P112" i="1"/>
  <c r="P111" i="1"/>
  <c r="T111" i="1" s="1"/>
  <c r="S110" i="1"/>
  <c r="P110" i="1"/>
  <c r="T110" i="1" s="1"/>
  <c r="T109" i="1"/>
  <c r="S109" i="1"/>
  <c r="P109" i="1"/>
  <c r="S108" i="1"/>
  <c r="P108" i="1"/>
  <c r="T108" i="1" s="1"/>
  <c r="S107" i="1"/>
  <c r="P107" i="1"/>
  <c r="T107" i="1" s="1"/>
  <c r="S106" i="1"/>
  <c r="P106" i="1"/>
  <c r="T106" i="1" s="1"/>
  <c r="S105" i="1"/>
  <c r="P105" i="1"/>
  <c r="T105" i="1" s="1"/>
  <c r="T104" i="1"/>
  <c r="S104" i="1"/>
  <c r="P104" i="1"/>
  <c r="S103" i="1"/>
  <c r="P103" i="1"/>
  <c r="T103" i="1" s="1"/>
  <c r="S102" i="1"/>
  <c r="P102" i="1"/>
  <c r="T102" i="1" s="1"/>
  <c r="T101" i="1"/>
  <c r="S101" i="1"/>
  <c r="P101" i="1"/>
  <c r="S100" i="1"/>
  <c r="P100" i="1"/>
  <c r="T100" i="1" s="1"/>
  <c r="S99" i="1"/>
  <c r="P99" i="1"/>
  <c r="T99" i="1" s="1"/>
  <c r="S97" i="1"/>
  <c r="P97" i="1"/>
  <c r="T97" i="1" s="1"/>
  <c r="S96" i="1"/>
  <c r="P96" i="1"/>
  <c r="T96" i="1" s="1"/>
  <c r="T95" i="1"/>
  <c r="S95" i="1"/>
  <c r="P95" i="1"/>
  <c r="S94" i="1"/>
  <c r="P94" i="1"/>
  <c r="T94" i="1" s="1"/>
  <c r="S93" i="1"/>
  <c r="P93" i="1"/>
  <c r="T93" i="1" s="1"/>
  <c r="S92" i="1"/>
  <c r="P92" i="1"/>
  <c r="T92" i="1" s="1"/>
  <c r="S91" i="1"/>
  <c r="P91" i="1"/>
  <c r="T91" i="1" s="1"/>
  <c r="T90" i="1"/>
  <c r="S90" i="1"/>
  <c r="P90" i="1"/>
  <c r="S89" i="1"/>
  <c r="P89" i="1"/>
  <c r="T89" i="1" s="1"/>
  <c r="S88" i="1"/>
  <c r="P88" i="1"/>
  <c r="T88" i="1" s="1"/>
  <c r="T87" i="1"/>
  <c r="S87" i="1"/>
  <c r="P87" i="1"/>
  <c r="S86" i="1"/>
  <c r="P86" i="1"/>
  <c r="T86" i="1" s="1"/>
  <c r="S85" i="1"/>
  <c r="P85" i="1"/>
  <c r="T85" i="1" s="1"/>
  <c r="S84" i="1"/>
  <c r="P84" i="1"/>
  <c r="T84" i="1" s="1"/>
  <c r="S83" i="1"/>
  <c r="P83" i="1"/>
  <c r="T83" i="1" s="1"/>
  <c r="T82" i="1"/>
  <c r="S82" i="1"/>
  <c r="P82" i="1"/>
  <c r="S81" i="1"/>
  <c r="P81" i="1"/>
  <c r="T81" i="1" s="1"/>
  <c r="S80" i="1"/>
  <c r="P80" i="1"/>
  <c r="T80" i="1" s="1"/>
  <c r="T79" i="1"/>
  <c r="S79" i="1"/>
  <c r="P79" i="1"/>
  <c r="S78" i="1"/>
  <c r="P78" i="1"/>
  <c r="T78" i="1" s="1"/>
  <c r="S77" i="1"/>
  <c r="P77" i="1"/>
  <c r="T77" i="1" s="1"/>
  <c r="S76" i="1"/>
  <c r="P76" i="1"/>
  <c r="T76" i="1" s="1"/>
  <c r="S74" i="1"/>
  <c r="P74" i="1"/>
  <c r="T74" i="1" s="1"/>
  <c r="T73" i="1"/>
  <c r="S73" i="1"/>
  <c r="P73" i="1"/>
  <c r="S72" i="1"/>
  <c r="P72" i="1"/>
  <c r="T72" i="1" s="1"/>
  <c r="S71" i="1"/>
  <c r="P71" i="1"/>
  <c r="T71" i="1" s="1"/>
  <c r="S70" i="1"/>
  <c r="P70" i="1"/>
  <c r="T70" i="1" s="1"/>
  <c r="S69" i="1"/>
  <c r="P69" i="1"/>
  <c r="T69" i="1" s="1"/>
  <c r="T68" i="1"/>
  <c r="S68" i="1"/>
  <c r="P68" i="1"/>
  <c r="S67" i="1"/>
  <c r="P67" i="1"/>
  <c r="T67" i="1" s="1"/>
  <c r="S66" i="1"/>
  <c r="P66" i="1"/>
  <c r="T66" i="1" s="1"/>
  <c r="T65" i="1"/>
  <c r="S65" i="1"/>
  <c r="P65" i="1"/>
  <c r="S64" i="1"/>
  <c r="P64" i="1"/>
  <c r="T64" i="1" s="1"/>
  <c r="S63" i="1"/>
  <c r="P63" i="1"/>
  <c r="T63" i="1" s="1"/>
  <c r="S62" i="1"/>
  <c r="P62" i="1"/>
  <c r="T62" i="1" s="1"/>
  <c r="S61" i="1"/>
  <c r="P61" i="1"/>
  <c r="T61" i="1" s="1"/>
  <c r="T60" i="1"/>
  <c r="S60" i="1"/>
  <c r="P60" i="1"/>
  <c r="S59" i="1"/>
  <c r="P59" i="1"/>
  <c r="T59" i="1" s="1"/>
  <c r="S58" i="1"/>
  <c r="P58" i="1"/>
  <c r="T58" i="1" s="1"/>
  <c r="T57" i="1"/>
  <c r="S57" i="1"/>
  <c r="P57" i="1"/>
  <c r="S56" i="1"/>
  <c r="P56" i="1"/>
  <c r="T56" i="1" s="1"/>
  <c r="S55" i="1"/>
  <c r="P55" i="1"/>
  <c r="T55" i="1" s="1"/>
  <c r="S54" i="1"/>
  <c r="P54" i="1"/>
  <c r="T54" i="1" s="1"/>
  <c r="S53" i="1"/>
  <c r="P53" i="1"/>
  <c r="T53" i="1" s="1"/>
  <c r="T52" i="1"/>
  <c r="S52" i="1"/>
  <c r="P52" i="1"/>
  <c r="S51" i="1"/>
  <c r="P51" i="1"/>
  <c r="T51" i="1" s="1"/>
  <c r="S50" i="1"/>
  <c r="P50" i="1"/>
  <c r="T50" i="1" s="1"/>
  <c r="T49" i="1"/>
  <c r="S49" i="1"/>
  <c r="P49" i="1"/>
  <c r="S48" i="1"/>
  <c r="P48" i="1"/>
  <c r="T48" i="1" s="1"/>
  <c r="S47" i="1"/>
  <c r="P47" i="1"/>
  <c r="T47" i="1" s="1"/>
  <c r="S46" i="1"/>
  <c r="P46" i="1"/>
  <c r="T46" i="1" s="1"/>
  <c r="S45" i="1"/>
  <c r="P45" i="1"/>
  <c r="T45" i="1" s="1"/>
  <c r="T44" i="1"/>
  <c r="S44" i="1"/>
  <c r="P44" i="1"/>
  <c r="S43" i="1"/>
  <c r="P43" i="1"/>
  <c r="T43" i="1" s="1"/>
  <c r="S42" i="1"/>
  <c r="P42" i="1"/>
  <c r="T42" i="1" s="1"/>
  <c r="T41" i="1"/>
  <c r="S41" i="1"/>
  <c r="P41" i="1"/>
  <c r="S40" i="1"/>
  <c r="P40" i="1"/>
  <c r="T40" i="1" s="1"/>
  <c r="S39" i="1"/>
  <c r="P39" i="1"/>
  <c r="T39" i="1" s="1"/>
  <c r="S38" i="1"/>
  <c r="P38" i="1"/>
  <c r="T38" i="1" s="1"/>
  <c r="S37" i="1"/>
  <c r="P37" i="1"/>
  <c r="T37" i="1" s="1"/>
  <c r="T36" i="1"/>
  <c r="S36" i="1"/>
  <c r="P36" i="1"/>
  <c r="S35" i="1"/>
  <c r="P35" i="1"/>
  <c r="T35" i="1" s="1"/>
  <c r="S34" i="1"/>
  <c r="P34" i="1"/>
  <c r="T34" i="1" s="1"/>
  <c r="T33" i="1"/>
  <c r="S33" i="1"/>
  <c r="P33" i="1"/>
  <c r="P32" i="1"/>
  <c r="T32" i="1" s="1"/>
  <c r="S31" i="1"/>
  <c r="P31" i="1"/>
  <c r="T31" i="1" s="1"/>
  <c r="S30" i="1"/>
  <c r="T29" i="1"/>
  <c r="S29" i="1"/>
  <c r="P29" i="1"/>
  <c r="S28" i="1"/>
  <c r="P28" i="1"/>
  <c r="T28" i="1" s="1"/>
  <c r="S27" i="1"/>
  <c r="P27" i="1"/>
  <c r="T27" i="1" s="1"/>
  <c r="T26" i="1"/>
  <c r="S26" i="1"/>
  <c r="P26" i="1"/>
  <c r="S25" i="1"/>
  <c r="P25" i="1"/>
  <c r="T25" i="1" s="1"/>
  <c r="S24" i="1"/>
  <c r="P24" i="1"/>
  <c r="T23" i="1"/>
  <c r="S23" i="1"/>
  <c r="P23" i="1"/>
  <c r="S22" i="1"/>
  <c r="P22" i="1"/>
  <c r="S21" i="1"/>
  <c r="P21" i="1"/>
  <c r="T21" i="1" s="1"/>
  <c r="S20" i="1"/>
  <c r="P20" i="1"/>
  <c r="T20" i="1" s="1"/>
  <c r="S19" i="1"/>
  <c r="P19" i="1"/>
  <c r="S18" i="1"/>
  <c r="P18" i="1"/>
  <c r="T18" i="1" s="1"/>
  <c r="S17" i="1"/>
  <c r="P17" i="1"/>
  <c r="T17" i="1" s="1"/>
  <c r="T16" i="1"/>
  <c r="S16" i="1"/>
  <c r="P16" i="1"/>
  <c r="S15" i="1"/>
  <c r="P15" i="1"/>
  <c r="S14" i="1"/>
  <c r="P14" i="1"/>
  <c r="T14" i="1" s="1"/>
  <c r="T13" i="1"/>
  <c r="S13" i="1"/>
  <c r="P13" i="1"/>
  <c r="S12" i="1"/>
  <c r="P12" i="1"/>
  <c r="T12" i="1" s="1"/>
  <c r="S11" i="1"/>
  <c r="P11" i="1"/>
  <c r="T11" i="1" s="1"/>
  <c r="T10" i="1"/>
  <c r="S10" i="1"/>
  <c r="P10" i="1"/>
  <c r="S9" i="1"/>
  <c r="P9" i="1"/>
  <c r="T9" i="1" s="1"/>
  <c r="S8" i="1"/>
  <c r="P8" i="1"/>
  <c r="T8" i="1" s="1"/>
  <c r="S7" i="1"/>
  <c r="P7" i="1"/>
  <c r="T7" i="1" s="1"/>
  <c r="S6" i="1"/>
  <c r="P6" i="1"/>
  <c r="S5" i="1"/>
  <c r="P5" i="1"/>
  <c r="T5" i="1" s="1"/>
  <c r="S4" i="1"/>
  <c r="P4" i="1"/>
  <c r="T4" i="1" s="1"/>
  <c r="T3" i="1"/>
  <c r="S3" i="1"/>
  <c r="P3" i="1"/>
  <c r="D562" i="1" l="1"/>
  <c r="A212" i="1"/>
  <c r="A150" i="1"/>
  <c r="A75" i="1"/>
  <c r="A327" i="1"/>
  <c r="E547" i="1"/>
  <c r="D547" i="1"/>
  <c r="T545" i="1"/>
  <c r="A2" i="1"/>
  <c r="E549" i="1"/>
  <c r="D549" i="1"/>
  <c r="E556" i="1"/>
  <c r="D556" i="1"/>
  <c r="A242" i="1"/>
  <c r="E552" i="1"/>
  <c r="D552" i="1"/>
  <c r="E551" i="1"/>
  <c r="D551" i="1"/>
  <c r="A141" i="1"/>
  <c r="E555" i="1"/>
  <c r="A235" i="1"/>
  <c r="D555" i="1"/>
  <c r="E548" i="1"/>
  <c r="D548" i="1"/>
  <c r="A30" i="1"/>
  <c r="E550" i="1"/>
  <c r="D550" i="1"/>
  <c r="A98" i="1"/>
  <c r="E553" i="1"/>
  <c r="D553" i="1"/>
  <c r="A194" i="1"/>
  <c r="E561" i="1"/>
  <c r="A383" i="1"/>
  <c r="D561" i="1"/>
  <c r="E560" i="1"/>
  <c r="D560" i="1"/>
  <c r="E554" i="1"/>
  <c r="E557" i="1"/>
  <c r="A270" i="1"/>
  <c r="A543" i="1"/>
  <c r="E566" i="1"/>
  <c r="D557" i="1"/>
  <c r="A437" i="1"/>
  <c r="D564" i="1"/>
  <c r="E558" i="1"/>
  <c r="E559" i="1"/>
  <c r="A304" i="1"/>
  <c r="D559" i="1"/>
  <c r="A405" i="1"/>
  <c r="E562" i="1"/>
  <c r="E563" i="1"/>
  <c r="D563" i="1"/>
  <c r="A421" i="1"/>
  <c r="D554" i="1"/>
  <c r="A277" i="1"/>
  <c r="E564" i="1"/>
  <c r="E565" i="1"/>
  <c r="A520" i="1"/>
  <c r="D565" i="1"/>
  <c r="D558" i="1"/>
  <c r="D566" i="1"/>
  <c r="E567" i="1" l="1"/>
  <c r="D567" i="1"/>
</calcChain>
</file>

<file path=xl/sharedStrings.xml><?xml version="1.0" encoding="utf-8"?>
<sst xmlns="http://schemas.openxmlformats.org/spreadsheetml/2006/main" count="4107" uniqueCount="1613">
  <si>
    <t>Line</t>
  </si>
  <si>
    <t>Special Order</t>
  </si>
  <si>
    <t>Item</t>
  </si>
  <si>
    <t>Approved Item(s) 2019</t>
  </si>
  <si>
    <t>Approved Item(s)</t>
  </si>
  <si>
    <t>Distributor Code</t>
  </si>
  <si>
    <t>Broker</t>
  </si>
  <si>
    <t>Case Size</t>
  </si>
  <si>
    <t>Description</t>
  </si>
  <si>
    <t>Projected Usage</t>
  </si>
  <si>
    <t>Base Case Size</t>
  </si>
  <si>
    <t>Domestic Product 2019</t>
  </si>
  <si>
    <t>Domestic Product</t>
  </si>
  <si>
    <t>Brand and Item to be Provided</t>
  </si>
  <si>
    <t>Adjusted Projection</t>
  </si>
  <si>
    <t>Price per Case</t>
  </si>
  <si>
    <t>PTV per Case</t>
  </si>
  <si>
    <t>Net Price</t>
  </si>
  <si>
    <t>Extension</t>
  </si>
  <si>
    <t>Comment</t>
  </si>
  <si>
    <t/>
  </si>
  <si>
    <t>Biscuit, honey wheat, white</t>
  </si>
  <si>
    <t>Bridgford 6285</t>
  </si>
  <si>
    <t>Letizio</t>
  </si>
  <si>
    <t>100 2.25 oz.</t>
  </si>
  <si>
    <t>Each biscuit provides 2.0 WG.</t>
  </si>
  <si>
    <t>X</t>
  </si>
  <si>
    <t>Bread, pita</t>
  </si>
  <si>
    <t>Kontos 11070</t>
  </si>
  <si>
    <t>American Patriot</t>
  </si>
  <si>
    <t>12 6 ct.</t>
  </si>
  <si>
    <t>Whole wheat.  Each full pita meets 2 breads</t>
  </si>
  <si>
    <t>Bread, sandwich, white wheat sliced</t>
  </si>
  <si>
    <t>Sky Blue WGSB826</t>
  </si>
  <si>
    <t>8-26 (1oz.) slice loaves</t>
  </si>
  <si>
    <t>Each slice provides 1.0 ounce grain equivalents.</t>
  </si>
  <si>
    <t>Bakecrafter 3357</t>
  </si>
  <si>
    <t>At Your Service</t>
  </si>
  <si>
    <t>12-28 (1oz.) slice loaves</t>
  </si>
  <si>
    <t>Breadstick dough, cheesy garlic</t>
  </si>
  <si>
    <t>Bridgford Foods Corp 6787</t>
  </si>
  <si>
    <t xml:space="preserve">360 1.25 oz. </t>
  </si>
  <si>
    <t>Layer pack</t>
  </si>
  <si>
    <t>Breadstick, RS, WG garlic</t>
  </si>
  <si>
    <t>BakeCrafter 1637</t>
  </si>
  <si>
    <t>144 1.96oz.</t>
  </si>
  <si>
    <t>Pan Baked, Heat &amp; Serve 7"</t>
  </si>
  <si>
    <t>Breadstick, white whole wheat</t>
  </si>
  <si>
    <t>Advance Pierre 133908</t>
  </si>
  <si>
    <t>Waypoint</t>
  </si>
  <si>
    <t>144 1.5 oz.</t>
  </si>
  <si>
    <t>Croissant, WG, sliced</t>
  </si>
  <si>
    <t>Hadley Farms 139</t>
  </si>
  <si>
    <t>144 2.2 oz.</t>
  </si>
  <si>
    <t>Fully Curved Thaw &amp; Serve Whole Grain Croissant, Sliced</t>
  </si>
  <si>
    <t xml:space="preserve">Flatbread, WG 6x6 </t>
  </si>
  <si>
    <t>Rich's 14010</t>
  </si>
  <si>
    <t>Affinity/ Infusion</t>
  </si>
  <si>
    <t>192 2.0 oz.</t>
  </si>
  <si>
    <t>6x6 oven fired flatbread.</t>
  </si>
  <si>
    <t>Rich's</t>
  </si>
  <si>
    <t>Flour, all purpose white, enriched</t>
  </si>
  <si>
    <t>Distributor's Choice</t>
  </si>
  <si>
    <t>2 25#</t>
  </si>
  <si>
    <t>G.M.</t>
  </si>
  <si>
    <t>Garlic Knot, WG</t>
  </si>
  <si>
    <t>Tasty Brands 62200</t>
  </si>
  <si>
    <t>144 2.0 oz.</t>
  </si>
  <si>
    <t>Each 2 oz. knot provides 2.0 WG</t>
  </si>
  <si>
    <t>Muffin, English white WG</t>
  </si>
  <si>
    <t>BakeCrafters 802</t>
  </si>
  <si>
    <t>English Muffins, Whole Grain White, Sliced, 3.5"</t>
  </si>
  <si>
    <t>Muffintown 08198</t>
  </si>
  <si>
    <t>Key Impact</t>
  </si>
  <si>
    <t>2oz. Smart Choice, Sliced Whole Grain English Muffin</t>
  </si>
  <si>
    <t>Roll, dinner pull apart</t>
  </si>
  <si>
    <t>Signature Breads 70005</t>
  </si>
  <si>
    <t>Acosta</t>
  </si>
  <si>
    <t>175 1.25 oz.</t>
  </si>
  <si>
    <t>Warm and serve</t>
  </si>
  <si>
    <t>Roll, French, frozen baked</t>
  </si>
  <si>
    <t>Pillsbury 100-94562-10174-6</t>
  </si>
  <si>
    <t>GM</t>
  </si>
  <si>
    <t>96 1.8 oz.</t>
  </si>
  <si>
    <t>Provides 2.0 WG.</t>
  </si>
  <si>
    <t>Roll, hamburger, white WG</t>
  </si>
  <si>
    <t>BakeCrafter 453</t>
  </si>
  <si>
    <t>120 2.0 oz.</t>
  </si>
  <si>
    <t>3.75 inch., 2 WG</t>
  </si>
  <si>
    <t>Sky Blue WGHAM168</t>
  </si>
  <si>
    <t>128 2.0 oz.</t>
  </si>
  <si>
    <t>4.0 inch., 2 WG</t>
  </si>
  <si>
    <t>Roll, honey wheat</t>
  </si>
  <si>
    <t>Bridgford Foods Corp 6611</t>
  </si>
  <si>
    <t>120 1.0 oz.</t>
  </si>
  <si>
    <t>Heat and serve</t>
  </si>
  <si>
    <t>Roll, hot dog, white WG</t>
  </si>
  <si>
    <t>BakeCrafter 471</t>
  </si>
  <si>
    <t>Sliced 6", 2 WG</t>
  </si>
  <si>
    <t>Sky Blue WGHOT188</t>
  </si>
  <si>
    <t>Sliced 5.5", 2 WG</t>
  </si>
  <si>
    <t>Roll, Kaiser, WG</t>
  </si>
  <si>
    <t>Flowers Bakeries 99892870</t>
  </si>
  <si>
    <t>8 12 ct.</t>
  </si>
  <si>
    <t>Sliced 4"</t>
  </si>
  <si>
    <t>Sky Blue WGHR254</t>
  </si>
  <si>
    <t>54 2.225 oz.</t>
  </si>
  <si>
    <t>Sliced 3.2"</t>
  </si>
  <si>
    <t>Roll, sub, white WG approx. 6"</t>
  </si>
  <si>
    <t>Bakecrafter 4048</t>
  </si>
  <si>
    <t>72 3.0 oz.</t>
  </si>
  <si>
    <t>WG, Pan Baked, Split Top, Hinge Sliced, 6"</t>
  </si>
  <si>
    <t>Texas Toast, WG</t>
  </si>
  <si>
    <t>BakeCrafter 1605</t>
  </si>
  <si>
    <t>125 1.2 oz.</t>
  </si>
  <si>
    <t>Reduced fat and sodium, bulk</t>
  </si>
  <si>
    <t>Tortilla, 10", WW</t>
  </si>
  <si>
    <t>Solis 10206</t>
  </si>
  <si>
    <t>12 12 ct</t>
  </si>
  <si>
    <t>Frozen.  2.25 WG per tortilla</t>
  </si>
  <si>
    <t>Exception</t>
  </si>
  <si>
    <t>Tortilla, 6", WW</t>
  </si>
  <si>
    <t>Harbar 20605053</t>
  </si>
  <si>
    <t>32 12 ct</t>
  </si>
  <si>
    <t>Frozen.  1.0 WG per tortilla.</t>
  </si>
  <si>
    <t>Tortilla, 8-9", WW</t>
  </si>
  <si>
    <t>Solis 10111</t>
  </si>
  <si>
    <t>Bagel, honey wheat, large</t>
  </si>
  <si>
    <t>Aesop's 98195</t>
  </si>
  <si>
    <t>60 4.50 oz.</t>
  </si>
  <si>
    <t>NOT WG</t>
  </si>
  <si>
    <t>Bagel, mini</t>
  </si>
  <si>
    <t>Pillsbury 138399000</t>
  </si>
  <si>
    <t>72 2.43 oz.</t>
  </si>
  <si>
    <t>With cinnamon cream cheese</t>
  </si>
  <si>
    <t>Bagel, White WG, bulk</t>
  </si>
  <si>
    <t>Lenders 00074</t>
  </si>
  <si>
    <t>72 2.0 oz.</t>
  </si>
  <si>
    <t>Presliced. White whole wheat</t>
  </si>
  <si>
    <t xml:space="preserve">Bagel, White WG, IW </t>
  </si>
  <si>
    <t>Lenders 00075</t>
  </si>
  <si>
    <t>Bread Slice, WG banana</t>
  </si>
  <si>
    <t>SuperBakery 6071</t>
  </si>
  <si>
    <t>70 3.4 oz.</t>
  </si>
  <si>
    <t>Individually wrapped. 2 WG credit.</t>
  </si>
  <si>
    <t>Bread Slice, WG blueberry</t>
  </si>
  <si>
    <t>Superbakery 6073</t>
  </si>
  <si>
    <t>Bread Slice, WG chocolate</t>
  </si>
  <si>
    <t>SuperBakery 6076</t>
  </si>
  <si>
    <t>Bread Slice, WG lemon</t>
  </si>
  <si>
    <t>Superbakery 6075</t>
  </si>
  <si>
    <t>SuperBakery 6047</t>
  </si>
  <si>
    <t>Bread Slice, WG pumpkin</t>
  </si>
  <si>
    <t>Bread Slice, WG zucchini</t>
  </si>
  <si>
    <t>Superbakery 6072</t>
  </si>
  <si>
    <t>Breakfast Bar, WG, IW</t>
  </si>
  <si>
    <t>Sky Blue HWB5172</t>
  </si>
  <si>
    <t>72 2.8 oz.</t>
  </si>
  <si>
    <t>Breakfast Stick, WG, original</t>
  </si>
  <si>
    <t>Tyson 10000019010</t>
  </si>
  <si>
    <t>60 2.51 oz.</t>
  </si>
  <si>
    <t>Jimmy Dean.</t>
  </si>
  <si>
    <t>Bun, breakfast</t>
  </si>
  <si>
    <t>Sky Blue WWB5160</t>
  </si>
  <si>
    <t xml:space="preserve"> 60 2.6 oz.</t>
  </si>
  <si>
    <t>Cinnamon Roll Dough, freezer to oven, WG</t>
  </si>
  <si>
    <t>Pillsbury 100-94562-11111-0</t>
  </si>
  <si>
    <t>100 2.7 oz.</t>
  </si>
  <si>
    <t>2 WG credits</t>
  </si>
  <si>
    <t>Cinnamon Roll, WG, iced, IW</t>
  </si>
  <si>
    <t>Hadley Farms 375IW</t>
  </si>
  <si>
    <t>36 2.7 oz.</t>
  </si>
  <si>
    <t>Crumb  Cake, WG, cinnamon</t>
  </si>
  <si>
    <t>Sky Blue CR272</t>
  </si>
  <si>
    <t>72 3 oz.</t>
  </si>
  <si>
    <t>Donut Holes, WG</t>
  </si>
  <si>
    <t>Rich's 2725</t>
  </si>
  <si>
    <t>384 .41 oz.</t>
  </si>
  <si>
    <t>Donut, WG</t>
  </si>
  <si>
    <t>Rich's 14839</t>
  </si>
  <si>
    <t>84 2.45 oz.</t>
  </si>
  <si>
    <t>Donuts, WG mini chocolate 6 pk</t>
  </si>
  <si>
    <t>Superbakery 7786</t>
  </si>
  <si>
    <t>72 3.3 oz.</t>
  </si>
  <si>
    <t>GoodyMan 51% WG chocolate enrobed</t>
  </si>
  <si>
    <t>Donuts, WG mini powered 6pk</t>
  </si>
  <si>
    <t>Superbakery 7787</t>
  </si>
  <si>
    <t>GoodyMan 51% WG powdered sugar</t>
  </si>
  <si>
    <t>French Toast stick, plain, WG</t>
  </si>
  <si>
    <t>Michaels Foods 75016</t>
  </si>
  <si>
    <t>CORE</t>
  </si>
  <si>
    <t>100 2.6 oz.</t>
  </si>
  <si>
    <t>French Toast, Maple Glazed WG</t>
  </si>
  <si>
    <t>Michaels Foods 75010</t>
  </si>
  <si>
    <t>85 2.9 oz.</t>
  </si>
  <si>
    <t>French Toast, WG Stick, IW</t>
  </si>
  <si>
    <t>BakeCrafter 449</t>
  </si>
  <si>
    <t>88 3.0 oz.</t>
  </si>
  <si>
    <t>Mini Cinnis</t>
  </si>
  <si>
    <t>GM 133686000</t>
  </si>
  <si>
    <t>72 2.29 oz.</t>
  </si>
  <si>
    <t>Whole Wheat Flour- First Grain Ingredient. Mini pull apart cinnamon rolls, cinnamon filling</t>
  </si>
  <si>
    <t>Muffin Mix, corn</t>
  </si>
  <si>
    <t>GM 11442</t>
  </si>
  <si>
    <t>6 5#</t>
  </si>
  <si>
    <t>Not WG</t>
  </si>
  <si>
    <t>Muffin Mix, WG</t>
  </si>
  <si>
    <t>GM 31529</t>
  </si>
  <si>
    <t>Muffin, Blueberry, WG, IW</t>
  </si>
  <si>
    <t>Otis Spunkmeyer 10143</t>
  </si>
  <si>
    <t>Muffin, Chocolate Chip, WG, IW</t>
  </si>
  <si>
    <t>Otis Spunkmeyer 10145</t>
  </si>
  <si>
    <t>Muffin, Smart Choice, WG, apple cinnamon, IW</t>
  </si>
  <si>
    <t>Muffintown 2666</t>
  </si>
  <si>
    <t>96 2.0 oz.</t>
  </si>
  <si>
    <t>Muffintown 6666</t>
  </si>
  <si>
    <t>48 3.6 oz.</t>
  </si>
  <si>
    <t>Muffin, Smart Choice, WG, blueberry, IW</t>
  </si>
  <si>
    <t>Muffintown 6661</t>
  </si>
  <si>
    <t>Muffintown 2661</t>
  </si>
  <si>
    <t>Muffin, Smart Choice, WG, choc. chip, IW</t>
  </si>
  <si>
    <t>Muffintown 6670</t>
  </si>
  <si>
    <t>Muffin, Smart Choice, WG, chocolate chip, IW</t>
  </si>
  <si>
    <t>Muffintown 2670</t>
  </si>
  <si>
    <t>Muffin, Smart Choice, WG, corn, IW</t>
  </si>
  <si>
    <t>Muffintown 6605</t>
  </si>
  <si>
    <t>Pancake, bites, WG</t>
  </si>
  <si>
    <t>Rich's 08066</t>
  </si>
  <si>
    <t>384 .51 oz.</t>
  </si>
  <si>
    <t>6 ea. Provides 2.0 WG</t>
  </si>
  <si>
    <t>Pancake, Chocolate Chip WG Mini, IW</t>
  </si>
  <si>
    <t>Dewaffelbaker 679844106354</t>
  </si>
  <si>
    <t>A+ with sweet potato</t>
  </si>
  <si>
    <t>Pancake, Maple WG Mini, IW</t>
  </si>
  <si>
    <t>Dewaffelbaker 679844106287</t>
  </si>
  <si>
    <t>Pancakes, Mini, confetti WG</t>
  </si>
  <si>
    <t>Con Agra 43582</t>
  </si>
  <si>
    <t>Kellogg's 3800018574</t>
  </si>
  <si>
    <t>72 3.03 oz.</t>
  </si>
  <si>
    <t>Eggo Bites.  Provides 2.0 WG</t>
  </si>
  <si>
    <t>Pancakes, WG</t>
  </si>
  <si>
    <t>144 1.14 oz.</t>
  </si>
  <si>
    <t>Aunt Jemima</t>
  </si>
  <si>
    <t>Waffle Stick, WG</t>
  </si>
  <si>
    <t>Con Agra 40333</t>
  </si>
  <si>
    <t>54 88g svg..</t>
  </si>
  <si>
    <t>4 per serving.  Krusteaz</t>
  </si>
  <si>
    <t>Waffles, jumbo, WG</t>
  </si>
  <si>
    <t>Bakecrafter 1453</t>
  </si>
  <si>
    <t>144 ct.</t>
  </si>
  <si>
    <t>1 waffle = 1 WG</t>
  </si>
  <si>
    <t>Waffles, mini, cinnamon</t>
  </si>
  <si>
    <t>Kellogg's 3800092313</t>
  </si>
  <si>
    <t>72 2.65 oz.</t>
  </si>
  <si>
    <t>Eggo Bites. Provides 2.0 WG</t>
  </si>
  <si>
    <t>Waffles, mini, maple</t>
  </si>
  <si>
    <t>Kellogg's 3800092315</t>
  </si>
  <si>
    <t>Cereal, BP Cheerios</t>
  </si>
  <si>
    <t>GM 32262</t>
  </si>
  <si>
    <t>96 ct.</t>
  </si>
  <si>
    <t>1 WG credit</t>
  </si>
  <si>
    <t>Cereal, BP Cheerios, Apple Cinnamon</t>
  </si>
  <si>
    <t>GM 31879</t>
  </si>
  <si>
    <t>Cereal, BP Cheerios, Honey Nut</t>
  </si>
  <si>
    <t>GM 11918</t>
  </si>
  <si>
    <t>Cereal, BP Cheerios, Multigrain</t>
  </si>
  <si>
    <t>GM 32263</t>
  </si>
  <si>
    <t>Cereal, BP Chex Rice</t>
  </si>
  <si>
    <t>GM 31921</t>
  </si>
  <si>
    <t>Cereal, BP Chex, Cinnamon</t>
  </si>
  <si>
    <t>GM 38387</t>
  </si>
  <si>
    <t>Cereal, BP Cinnamon Toast Crunch, Reduced Sugar</t>
  </si>
  <si>
    <t>GM 29444</t>
  </si>
  <si>
    <t>Cereal, BP Cocoa Puffs, Reduced Sugar</t>
  </si>
  <si>
    <t>GM 31888</t>
  </si>
  <si>
    <t>Cereal, BP Golden Grahams</t>
  </si>
  <si>
    <t>GM 11943</t>
  </si>
  <si>
    <t>Cereal, BP Kix</t>
  </si>
  <si>
    <t>GM 11942</t>
  </si>
  <si>
    <t>Cereal, BP Trix, Reduced Sugar</t>
  </si>
  <si>
    <t>GM 31922</t>
  </si>
  <si>
    <t>Cereal, BP, Frosted Flakes Multigrain, RS</t>
  </si>
  <si>
    <t>Kellogg's 3800054998</t>
  </si>
  <si>
    <t>Cereal, BP, Frosted Mini Wheats</t>
  </si>
  <si>
    <t>Kellogg's 3800004996</t>
  </si>
  <si>
    <t>Cereal, BP, Frosted Mini Wheats, Little Bites Chocolate</t>
  </si>
  <si>
    <t>Kellogg's 3800045861</t>
  </si>
  <si>
    <t>Cereal, BP, Rice Krispies, WG</t>
  </si>
  <si>
    <t>Kellogg's 3800078789</t>
  </si>
  <si>
    <t>Cereal, cup, Cinnamon Chex, 2 WG</t>
  </si>
  <si>
    <t>GM  14883-0</t>
  </si>
  <si>
    <t>60 ct.</t>
  </si>
  <si>
    <t>2.0 WG credit</t>
  </si>
  <si>
    <t>Cereal, cup, Cinnamon Toast Crunch Less Sugar, 2 WG</t>
  </si>
  <si>
    <t>GM  14886-1</t>
  </si>
  <si>
    <t>Cereal, cup, Cocoa Puffs Less Sugar, 2 WG</t>
  </si>
  <si>
    <t>GM  14885-4</t>
  </si>
  <si>
    <t>Cereal, cup, Honey Nut Cheerios, 2 WG</t>
  </si>
  <si>
    <t>GM  148882-3</t>
  </si>
  <si>
    <t>Cereal, cup, Lucky Charms, 2 WG</t>
  </si>
  <si>
    <t>GM  14884-7</t>
  </si>
  <si>
    <t>Cereal, Granola, bulk cinnamon</t>
  </si>
  <si>
    <t>Post 07485-1</t>
  </si>
  <si>
    <t>4 50 oz.</t>
  </si>
  <si>
    <t>Malt O Meal. Chunks of rolled oats and crisp rice with real cinnamon.</t>
  </si>
  <si>
    <t>Cereal, large BP, Marshmallow Mateys</t>
  </si>
  <si>
    <t>Post 100-42400-05940-7</t>
  </si>
  <si>
    <t>48 2.0 oz.</t>
  </si>
  <si>
    <t>BBQ Cup, RS</t>
  </si>
  <si>
    <t>Diamond Crystal 70809</t>
  </si>
  <si>
    <t>100 1.0 oz.</t>
  </si>
  <si>
    <t>Guacamole</t>
  </si>
  <si>
    <t>Simplot 10071179193425</t>
  </si>
  <si>
    <t>12 1#</t>
  </si>
  <si>
    <t>Honey Mustard Cup, RS</t>
  </si>
  <si>
    <t>Diamond Crystal 70807</t>
  </si>
  <si>
    <t>Honey mustard, dipping cup</t>
  </si>
  <si>
    <t>Ken's 0572A5</t>
  </si>
  <si>
    <t>100 1.5 oz.</t>
  </si>
  <si>
    <t>Hummus, regular</t>
  </si>
  <si>
    <t>2 5#</t>
  </si>
  <si>
    <t>Jelly, grape</t>
  </si>
  <si>
    <t>6 #10</t>
  </si>
  <si>
    <t>Ketchup Cup, RS</t>
  </si>
  <si>
    <t>Diamond Crystal 70825</t>
  </si>
  <si>
    <t>Ketchup, 33% Solids, cans</t>
  </si>
  <si>
    <t>Heinz 512900-78000063</t>
  </si>
  <si>
    <t>Kraft/Heinz</t>
  </si>
  <si>
    <t>Ketchup, dip &amp; squeeze</t>
  </si>
  <si>
    <t>Heinz 003080-78000012</t>
  </si>
  <si>
    <t>500 27 g.</t>
  </si>
  <si>
    <t>Ketchup, dispenser</t>
  </si>
  <si>
    <t>Heinz 78000075</t>
  </si>
  <si>
    <t>2 1.5 gallon</t>
  </si>
  <si>
    <t>Ketchup, PC</t>
  </si>
  <si>
    <t>Heinz 984800-78000108</t>
  </si>
  <si>
    <t>1000 9 g.</t>
  </si>
  <si>
    <t>Mayonnaise, gallons</t>
  </si>
  <si>
    <t>Ken's 0999</t>
  </si>
  <si>
    <t>4 1 gallon</t>
  </si>
  <si>
    <t>Economy brand.</t>
  </si>
  <si>
    <t>Mayonnaise, light, gallons</t>
  </si>
  <si>
    <t>Ken's 0892</t>
  </si>
  <si>
    <t>Mayonnaise, PC</t>
  </si>
  <si>
    <t>500 9 g.</t>
  </si>
  <si>
    <t>Mustard, dispenser</t>
  </si>
  <si>
    <t>Heinz 76001455</t>
  </si>
  <si>
    <t>Mustard, PC</t>
  </si>
  <si>
    <t>500 4.5 g.</t>
  </si>
  <si>
    <t>Peppers, banana, sliced</t>
  </si>
  <si>
    <t>Peppers, jalapenos, sliced</t>
  </si>
  <si>
    <t>Pesto, nut free</t>
  </si>
  <si>
    <t>1 30 oz.</t>
  </si>
  <si>
    <t>Pickles, dill chip, gallons</t>
  </si>
  <si>
    <t>Pickles, dill chip, 5 gallon</t>
  </si>
  <si>
    <t>5 gal</t>
  </si>
  <si>
    <t>Pickles, dill spears</t>
  </si>
  <si>
    <t>Ranch Cup, RS</t>
  </si>
  <si>
    <t>Diamond Crystal 70808</t>
  </si>
  <si>
    <t>Relish, PC</t>
  </si>
  <si>
    <t>200 9 g.</t>
  </si>
  <si>
    <t>Salsa, low sodium</t>
  </si>
  <si>
    <t>Red Gold REDSC99</t>
  </si>
  <si>
    <t>Nutritionally Enhanced Low Sodium Salsa. 3 oz. equals 1/2 cup R/O</t>
  </si>
  <si>
    <t>Sauce, barbeque</t>
  </si>
  <si>
    <t>KC Masterpiece 74609-05418</t>
  </si>
  <si>
    <t>Piknik 600590</t>
  </si>
  <si>
    <t>Sauce, barbeque, dispenser</t>
  </si>
  <si>
    <t>Heinz 78000686</t>
  </si>
  <si>
    <t>Sauce, Boom Boom</t>
  </si>
  <si>
    <t>Ken's KE1936</t>
  </si>
  <si>
    <t>Sauce, buffalo, dispenser</t>
  </si>
  <si>
    <t>Franks 82163</t>
  </si>
  <si>
    <t>Red Hot</t>
  </si>
  <si>
    <t>Sauce, Chick'n Dippin Cup, RS</t>
  </si>
  <si>
    <t>Diamond Crystal 85837</t>
  </si>
  <si>
    <t>Sauce, General Tso</t>
  </si>
  <si>
    <t>Nestle 12043341</t>
  </si>
  <si>
    <t>4 .5 gal.</t>
  </si>
  <si>
    <t>Minor's</t>
  </si>
  <si>
    <t>Sauce, hot</t>
  </si>
  <si>
    <t>Frank's 5560</t>
  </si>
  <si>
    <t>Sauce, marinara cup</t>
  </si>
  <si>
    <t>Red Gold REDNA2ZC84</t>
  </si>
  <si>
    <t>84 2.5 oz.</t>
  </si>
  <si>
    <t>Meets 1/2 cup red/orange veg.</t>
  </si>
  <si>
    <t>Sauce, orange</t>
  </si>
  <si>
    <t>Minors 50000547425</t>
  </si>
  <si>
    <t>4 .5 gallon</t>
  </si>
  <si>
    <t>Sauce, sweet &amp; sour</t>
  </si>
  <si>
    <t>Kraft 10021000648709</t>
  </si>
  <si>
    <t>2 1 gallon</t>
  </si>
  <si>
    <t xml:space="preserve">Sauce, sweet &amp; sour PC </t>
  </si>
  <si>
    <t>Kraft 67212</t>
  </si>
  <si>
    <t>Sauce, Sweet Chili Cup, RS</t>
  </si>
  <si>
    <t>Diamond Crystal 76308</t>
  </si>
  <si>
    <t>Sauce, teriyaki</t>
  </si>
  <si>
    <t>Ken's SJ2349-P</t>
  </si>
  <si>
    <t>4 64 oz.</t>
  </si>
  <si>
    <t>Syrup, pancake PC, cup only</t>
  </si>
  <si>
    <t>Table Syrup Cup, RS</t>
  </si>
  <si>
    <t>Diamond Crystal 70813</t>
  </si>
  <si>
    <t>Cookie dough, 1.0 oz., candy</t>
  </si>
  <si>
    <t>Readi-Bake 04912</t>
  </si>
  <si>
    <t>384 1.0 oz.</t>
  </si>
  <si>
    <t>J&amp;J BENEFIT® 51% Whole Grain Cookie Dough</t>
  </si>
  <si>
    <t>Cookie dough, 1.0 oz., chocolate chip</t>
  </si>
  <si>
    <t>Readi-Bake 04911</t>
  </si>
  <si>
    <t>Cookie dough, 1.0 oz., double chocolate</t>
  </si>
  <si>
    <t>Readi-Bake 04914</t>
  </si>
  <si>
    <t>Cookie dough, 1.0 oz., sugar</t>
  </si>
  <si>
    <t>Readi-Bake 04915</t>
  </si>
  <si>
    <t>Cookie dough, 1.33 oz., candy</t>
  </si>
  <si>
    <t>Readi-Bake 04932</t>
  </si>
  <si>
    <t>180 1.33 oz.</t>
  </si>
  <si>
    <t>Cookie dough, 1.33 oz., chocolate chip</t>
  </si>
  <si>
    <t>Readi-Bake 04931</t>
  </si>
  <si>
    <t>Cookie dough, 1.33 oz., double chocolate</t>
  </si>
  <si>
    <t>Readi-Bake 04934</t>
  </si>
  <si>
    <t>Cookie dough, 1.33 oz., sugar</t>
  </si>
  <si>
    <t>Readi-Bake 04935</t>
  </si>
  <si>
    <t>Butter blend</t>
  </si>
  <si>
    <t>30 1#</t>
  </si>
  <si>
    <t>Trans fat free</t>
  </si>
  <si>
    <t>Butter spread, PC</t>
  </si>
  <si>
    <t>Ventura Foods 17339</t>
  </si>
  <si>
    <t>600 .5 oz.</t>
  </si>
  <si>
    <t>Smart Balance</t>
  </si>
  <si>
    <t>Cheese American White</t>
  </si>
  <si>
    <t>4 5#</t>
  </si>
  <si>
    <t>Cheese, shredded cheddar</t>
  </si>
  <si>
    <t>Land O'Lakes 41749</t>
  </si>
  <si>
    <t>Cheese, Feta crumbled</t>
  </si>
  <si>
    <t>4 2.5#</t>
  </si>
  <si>
    <t>Cheese, Parmesan, grated</t>
  </si>
  <si>
    <t>Cheese, Parmesan, shredded</t>
  </si>
  <si>
    <t>Cheese, shredded blend</t>
  </si>
  <si>
    <t xml:space="preserve">20# </t>
  </si>
  <si>
    <t>80-10-10 Mozz../Prov./Cheddar</t>
  </si>
  <si>
    <t>Cheese, shredded, Mozzarella part skim, low moisture</t>
  </si>
  <si>
    <t>Land O'Lakes 41698</t>
  </si>
  <si>
    <t>20#</t>
  </si>
  <si>
    <t>Cheese, sticks, mild cheddar</t>
  </si>
  <si>
    <t>Land O'Lakes 44881</t>
  </si>
  <si>
    <t>168 1.0 oz.</t>
  </si>
  <si>
    <t>Cheese, string, mozzarella</t>
  </si>
  <si>
    <t>Land O'Lakes 59701</t>
  </si>
  <si>
    <t>Cream Cheese, light,1 oz. cup</t>
  </si>
  <si>
    <t xml:space="preserve"> 100 1.0 oz.</t>
  </si>
  <si>
    <t>Creamer, shelf stable</t>
  </si>
  <si>
    <t>360 1.0 oz.</t>
  </si>
  <si>
    <t>Egg Patty, round grilled</t>
  </si>
  <si>
    <t>Michaels Foods 85017</t>
  </si>
  <si>
    <t>300 1.25 oz.</t>
  </si>
  <si>
    <t>CN labeled, 1 MMA</t>
  </si>
  <si>
    <t>Cargill 40710</t>
  </si>
  <si>
    <t>369 1.25 oz.</t>
  </si>
  <si>
    <t>CN labeled.  Grilled scrambled egg patty. 1 MMA</t>
  </si>
  <si>
    <t>Eggs, hard cooked, pillow pack</t>
  </si>
  <si>
    <t>Michaels Foods 85018</t>
  </si>
  <si>
    <t>144 ea.</t>
  </si>
  <si>
    <t>1.5 MMA each.</t>
  </si>
  <si>
    <t>Margarine, Trans fat free</t>
  </si>
  <si>
    <t>Milk, 1% lowfat white, shelf stable, carton</t>
  </si>
  <si>
    <t>Hershey's 754686000259</t>
  </si>
  <si>
    <t>27 8.0 oz.</t>
  </si>
  <si>
    <t>Milk, FF chocolate, shelf stable, carton</t>
  </si>
  <si>
    <t>Hershey's 754686001003</t>
  </si>
  <si>
    <t>Mozzarella stick, breaded, WG</t>
  </si>
  <si>
    <t>Rich's 65220</t>
  </si>
  <si>
    <t>8 3#</t>
  </si>
  <si>
    <t>84 servings @ 6 ea. Provides 2.0 MMA and 2.25 WG.</t>
  </si>
  <si>
    <t>Mozzarella stick, breaded, WG, OR</t>
  </si>
  <si>
    <t>Tasty Brands 41009</t>
  </si>
  <si>
    <t>113 servings @ 5 ea. Provides 2.0 MMA and 2.0 WG.</t>
  </si>
  <si>
    <t>Sauce, cheese cup</t>
  </si>
  <si>
    <t>Land O'Lakes 39911</t>
  </si>
  <si>
    <t>140 3.0 oz.</t>
  </si>
  <si>
    <t>Ultimate Cheddar Cheese dip. 1 MMA per cup.</t>
  </si>
  <si>
    <t>Sauce, cheese, Alfredo, pouch</t>
  </si>
  <si>
    <t>JTM 5722</t>
  </si>
  <si>
    <t>262 1.83 oz.</t>
  </si>
  <si>
    <t>Each 1.83 oz. serving provides 1.0 MMA.</t>
  </si>
  <si>
    <t>Sauce, cheese, cheddar pouch</t>
  </si>
  <si>
    <t>JTM 5705</t>
  </si>
  <si>
    <t>263 1.82 oz.</t>
  </si>
  <si>
    <t>Each 1.82 oz. serving provides 1.0 MMA.</t>
  </si>
  <si>
    <t>Sauce, cheese, cheddar pouch, shelf stable, RS</t>
  </si>
  <si>
    <t>Land O'Lakes 39940</t>
  </si>
  <si>
    <t xml:space="preserve">288 3.0 oz. </t>
  </si>
  <si>
    <t>Each 3.0 oz. serving provides 1.0 MMA.</t>
  </si>
  <si>
    <t>Sour Cream, PC cups</t>
  </si>
  <si>
    <t>Sour Cream, bulk</t>
  </si>
  <si>
    <t>1 5#</t>
  </si>
  <si>
    <t>Single 5# tub.</t>
  </si>
  <si>
    <t>Topping, RTU bags</t>
  </si>
  <si>
    <t>Rich's 02559</t>
  </si>
  <si>
    <t>12 16 oz.</t>
  </si>
  <si>
    <t>On Top Regular flavor</t>
  </si>
  <si>
    <t>Yogurt, bulk, lowfat or nonfat vanilla</t>
  </si>
  <si>
    <t>Upstate Farms 9866</t>
  </si>
  <si>
    <t>MAP</t>
  </si>
  <si>
    <t>Multi-serve, Non fat vanilla only</t>
  </si>
  <si>
    <t>Dannon Pro 1931</t>
  </si>
  <si>
    <t>4 6#</t>
  </si>
  <si>
    <t>Non fat vanilla bags</t>
  </si>
  <si>
    <t>Yogurt, granola topped strawberry</t>
  </si>
  <si>
    <t>YoCrunch 000466750000105</t>
  </si>
  <si>
    <t>12 6.0 oz.</t>
  </si>
  <si>
    <t>A list compliant</t>
  </si>
  <si>
    <t>Yogurt, Greek, blueberry, nonfat</t>
  </si>
  <si>
    <t>Dannon 2716</t>
  </si>
  <si>
    <t>12 5.3 oz.</t>
  </si>
  <si>
    <t>Oikos nonfat Greek fruit on the bottom.</t>
  </si>
  <si>
    <t>Yogurt, Greek, vanilla, nonfat</t>
  </si>
  <si>
    <t>Dannon 2717</t>
  </si>
  <si>
    <t>Oikos nonfat Greek.</t>
  </si>
  <si>
    <t>Yogurt, lowfat, blueberry</t>
  </si>
  <si>
    <t>12 6 oz.</t>
  </si>
  <si>
    <t>Yogurt, lowfat raspberry</t>
  </si>
  <si>
    <t>Yogurt, lowfat, strawberry</t>
  </si>
  <si>
    <t>Yogurt, Parfait Pro, strawberry, lowfat</t>
  </si>
  <si>
    <t>GM 16631000</t>
  </si>
  <si>
    <t>6 64 oz.</t>
  </si>
  <si>
    <t>Parfait Pro</t>
  </si>
  <si>
    <t>Yogurt, Parfait Pro, vanilla, lowfat</t>
  </si>
  <si>
    <t>GM 16632000</t>
  </si>
  <si>
    <t>Yogurt, horchata, smooth</t>
  </si>
  <si>
    <t>GM 15675-7</t>
  </si>
  <si>
    <t>48 4.0 oz.</t>
  </si>
  <si>
    <t>TFF</t>
  </si>
  <si>
    <t>Yogurt, strawberry, lowfat, 4oz.</t>
  </si>
  <si>
    <t>Dannon 2731</t>
  </si>
  <si>
    <t>Yogurt, strawberry-banana, nonfat, 4oz.</t>
  </si>
  <si>
    <t>Dannon 2732</t>
  </si>
  <si>
    <t>Yogurt, vanilla, nonfat, 4oz.</t>
  </si>
  <si>
    <t>Dannon 2733</t>
  </si>
  <si>
    <t>Yogurt, Yo-Kids organic assortment Pack, 4 oz.</t>
  </si>
  <si>
    <t>Stoneyfield 09062</t>
  </si>
  <si>
    <t>Yo-Kids Assorted</t>
  </si>
  <si>
    <t>Dressing, balsamic vinaigrette, PC</t>
  </si>
  <si>
    <t>Ken's 1057B3</t>
  </si>
  <si>
    <t>60 1.5 oz.</t>
  </si>
  <si>
    <t>Pouch</t>
  </si>
  <si>
    <t>Dressing, blue cheese, gallons</t>
  </si>
  <si>
    <t>Ken's 0855</t>
  </si>
  <si>
    <t>4 gal.</t>
  </si>
  <si>
    <t>Dressing, Caesar lite, gallons</t>
  </si>
  <si>
    <t>Ken's 0808</t>
  </si>
  <si>
    <t>Dressing, Caesar, PC</t>
  </si>
  <si>
    <t>Ken's 827B3</t>
  </si>
  <si>
    <t>Dressing, golden Italian, gallons</t>
  </si>
  <si>
    <t>Ken's 0858</t>
  </si>
  <si>
    <t>Dressing, Greek, PC</t>
  </si>
  <si>
    <t>Ken's 788B3</t>
  </si>
  <si>
    <t>Dressing, honey mustard, PC</t>
  </si>
  <si>
    <t>Ken's 572B3</t>
  </si>
  <si>
    <t>Dressing, Italian lite, 12 gram PC</t>
  </si>
  <si>
    <t>246 12 g.</t>
  </si>
  <si>
    <t>Dressing, Italian lite, PC</t>
  </si>
  <si>
    <t>Ken's 801B3</t>
  </si>
  <si>
    <t>Dressing, parmesan and peppercorn, PC</t>
  </si>
  <si>
    <t>Ken's 031B3</t>
  </si>
  <si>
    <t>Dressing, ranch lite, 12 gram PC</t>
  </si>
  <si>
    <t>Dressing, ranch lite, cup</t>
  </si>
  <si>
    <t>Ken's 0708A5</t>
  </si>
  <si>
    <t>Dressing, ranch lite, dispenser</t>
  </si>
  <si>
    <t>Heinz 78004350</t>
  </si>
  <si>
    <t>Dressing, ranch lite, gallons</t>
  </si>
  <si>
    <t>Ken's 0608</t>
  </si>
  <si>
    <t>Dressing, ranch, PC</t>
  </si>
  <si>
    <t>Ken's 789B3</t>
  </si>
  <si>
    <t>Dressing, raspberry vinaigrette, FF, PC</t>
  </si>
  <si>
    <t>Ken's 630B3</t>
  </si>
  <si>
    <t>Dressing, sesame Asian</t>
  </si>
  <si>
    <t>Ken's 0619</t>
  </si>
  <si>
    <t>Apples, sliced, water packed, canned</t>
  </si>
  <si>
    <t>USDA grade A</t>
  </si>
  <si>
    <t>Applesauce, unsweetened, canned</t>
  </si>
  <si>
    <t>USDA grade B</t>
  </si>
  <si>
    <t>Beans, green cuts, frozen</t>
  </si>
  <si>
    <t>Beans, pinto, Texas Ranchero</t>
  </si>
  <si>
    <t>Bush's Best 1071</t>
  </si>
  <si>
    <t>6 108 oz.</t>
  </si>
  <si>
    <t>1/2 cup serving = 2 oz. M/MA and 1/2 cup vegetables.</t>
  </si>
  <si>
    <t>Beans, refried</t>
  </si>
  <si>
    <t>Basic American 10302</t>
  </si>
  <si>
    <t>6 26.25 oz.</t>
  </si>
  <si>
    <t>Beans, vegetarian, RS</t>
  </si>
  <si>
    <t>Bush's Best 1638</t>
  </si>
  <si>
    <t>6 115 oz.</t>
  </si>
  <si>
    <t>Broccoli, floret, frozen</t>
  </si>
  <si>
    <t>Carrots, crinkle cut, frozen</t>
  </si>
  <si>
    <t>Corn, whole kernel, frozen</t>
  </si>
  <si>
    <t>Edamame, Shelled, frozen</t>
  </si>
  <si>
    <t>Simplot 10071179522768</t>
  </si>
  <si>
    <t>6 2.5#</t>
  </si>
  <si>
    <t>Fruit, mixed</t>
  </si>
  <si>
    <t>Product of USA. Natural Juice or light syrup.  Pears, Peaches and Pineapple.</t>
  </si>
  <si>
    <t>Olives, black, pitted, sliced, canned</t>
  </si>
  <si>
    <t>Onion Rings, breaded, WG</t>
  </si>
  <si>
    <t>Tasty Brand 33504</t>
  </si>
  <si>
    <t>1 WG bread and 1/4 cup other per 5 pc serving. 178 svgs. per case.</t>
  </si>
  <si>
    <t>Oranges, mandarin, whole segments only, light syrup, canned</t>
  </si>
  <si>
    <t>Peaches, diced, cling, light syrup, canned</t>
  </si>
  <si>
    <t>Del Monte Foods 2001707</t>
  </si>
  <si>
    <t>No substitute</t>
  </si>
  <si>
    <t>Pears, sliced, juice pack, canned</t>
  </si>
  <si>
    <t>Del Monte Foods 2002203</t>
  </si>
  <si>
    <t>Peas, frozen</t>
  </si>
  <si>
    <t>Pineapple, chunks, unsweetened, canned</t>
  </si>
  <si>
    <t>Pineapple, tidbits, unsweetened, canned</t>
  </si>
  <si>
    <t>Strawberries, IQF</t>
  </si>
  <si>
    <t>30#</t>
  </si>
  <si>
    <t>Tomatoes, diced</t>
  </si>
  <si>
    <t>Vegetable medley, broccoli, cauliflower, carrot, frozen</t>
  </si>
  <si>
    <t>Bread, slice, IW, GF</t>
  </si>
  <si>
    <t>Mr. Sips 300156</t>
  </si>
  <si>
    <t>24 1.5 oz.</t>
  </si>
  <si>
    <t>Provides .5 WG.</t>
  </si>
  <si>
    <t>Bread, sandwich, WG, GF</t>
  </si>
  <si>
    <t>Udis UGF810001</t>
  </si>
  <si>
    <t>6 30 oz.</t>
  </si>
  <si>
    <t>Bun, hamburger, IW, GF</t>
  </si>
  <si>
    <t>Mr. Sips 300155</t>
  </si>
  <si>
    <t>24 79 g.</t>
  </si>
  <si>
    <t>Bun, hot dog, IW, GF</t>
  </si>
  <si>
    <t>Mr. Sips 300154</t>
  </si>
  <si>
    <t>24 75 g.</t>
  </si>
  <si>
    <t>Chicken chunks, IW, tray, GF</t>
  </si>
  <si>
    <t>Mr. Sips 300152</t>
  </si>
  <si>
    <t>12 5.5 oz.</t>
  </si>
  <si>
    <t>Provides 2.5 MMA per serving. BREAD?</t>
  </si>
  <si>
    <t>Pizza, cheese, 6" GF</t>
  </si>
  <si>
    <t>Mr. Sips 300151</t>
  </si>
  <si>
    <t>24 153 g.</t>
  </si>
  <si>
    <t>Provides 1.5 MMA and .75 WG per serving</t>
  </si>
  <si>
    <t>Juice 4U, Blue Razz</t>
  </si>
  <si>
    <t>Country Pure 45716</t>
  </si>
  <si>
    <t>70 4.0 oz.</t>
  </si>
  <si>
    <t>eco carton with straw hole.   100% juice.</t>
  </si>
  <si>
    <t>Juice 4U, Citrus Blast</t>
  </si>
  <si>
    <t>Country Pure 45719</t>
  </si>
  <si>
    <t>Juice 4U, Merry Cherry</t>
  </si>
  <si>
    <t>Country Pure 45717</t>
  </si>
  <si>
    <t>Juice 4U, Twisted Melon</t>
  </si>
  <si>
    <t>Country Pure 45720</t>
  </si>
  <si>
    <t>Juice, apple, 4 oz.</t>
  </si>
  <si>
    <t>96 4.0 oz.</t>
  </si>
  <si>
    <t>100% juice.  Foil lid.</t>
  </si>
  <si>
    <t>Juice, apple cup, 6 oz.</t>
  </si>
  <si>
    <t>48 6.0 oz.</t>
  </si>
  <si>
    <t>Juice, box, apple, shelf stable</t>
  </si>
  <si>
    <t>Apple &amp; Eve 86000</t>
  </si>
  <si>
    <t>40 4.23 oz.</t>
  </si>
  <si>
    <t>Straw attached. No substitute. 100% juice.</t>
  </si>
  <si>
    <t>Juice, box, orange and tangerine, shelf stable</t>
  </si>
  <si>
    <t>Apple &amp; Eve 86003</t>
  </si>
  <si>
    <t>Juice, fruit punch, 4 oz.</t>
  </si>
  <si>
    <t>Juice, Fruitable Plus, Tropical Twist</t>
  </si>
  <si>
    <t>Apple &amp; Eve 24023</t>
  </si>
  <si>
    <t xml:space="preserve">Straw attached. 100% fruit and vegetable juice.  </t>
  </si>
  <si>
    <t>Juice, grape, 4 oz.</t>
  </si>
  <si>
    <t>Juice, grape cup, 6 oz.</t>
  </si>
  <si>
    <t>Juice, orange, 4 oz.</t>
  </si>
  <si>
    <t>Juice, orange cup, 6 oz.</t>
  </si>
  <si>
    <t>Juice, V-blend, Cherry Star</t>
  </si>
  <si>
    <t>Country Pure 45712</t>
  </si>
  <si>
    <t>100&amp; fruit and vegetable juice.  Provides 1/2 cup other vegetable</t>
  </si>
  <si>
    <t>Juice, V-blend, Dragon Punch</t>
  </si>
  <si>
    <t>Country Pure 45710</t>
  </si>
  <si>
    <t>Juice, V-blend, Wango Mango</t>
  </si>
  <si>
    <t>Country Pure 45711</t>
  </si>
  <si>
    <t>Juice, sparkling, can, acai berry</t>
  </si>
  <si>
    <t>Envy 2039</t>
  </si>
  <si>
    <t>24 8.0 oz.</t>
  </si>
  <si>
    <t>100% juice</t>
  </si>
  <si>
    <t>Juice, sparkling, can, apple</t>
  </si>
  <si>
    <t>Envy 2008</t>
  </si>
  <si>
    <t>Juice, sparkling, can, fruit punch</t>
  </si>
  <si>
    <t>Envy 2015</t>
  </si>
  <si>
    <t>Juice, sparkling, can, orange</t>
  </si>
  <si>
    <t>Envy 2077</t>
  </si>
  <si>
    <t>Juice, sparkling, can, strawberry kiwi</t>
  </si>
  <si>
    <t>Envy 2022</t>
  </si>
  <si>
    <t>Tea, bags</t>
  </si>
  <si>
    <t>100 ct.</t>
  </si>
  <si>
    <t>Water, bottled, 16.9 oz.</t>
  </si>
  <si>
    <t>Poland Spring 90452</t>
  </si>
  <si>
    <t>40 16.9 oz.</t>
  </si>
  <si>
    <t>Water, bottled, 8 oz.</t>
  </si>
  <si>
    <t>Nestle 68274-32228</t>
  </si>
  <si>
    <t>48 8 oz.</t>
  </si>
  <si>
    <t>Water, drinking, 16.9 oz.</t>
  </si>
  <si>
    <t>Water, drinking, 8 oz.</t>
  </si>
  <si>
    <t>Beef patty, 2.0 oz., FC, allergen free</t>
  </si>
  <si>
    <t>JTM 5813CE</t>
  </si>
  <si>
    <t>Advance 68050</t>
  </si>
  <si>
    <t>170 2.0 oz.</t>
  </si>
  <si>
    <t xml:space="preserve">Beef, ground, 80/20      </t>
  </si>
  <si>
    <t>Meatball, beef and chicken, FC, .5 oz.</t>
  </si>
  <si>
    <t>Advance Tyson 75-505</t>
  </si>
  <si>
    <t>Tyson 10000075505</t>
  </si>
  <si>
    <t>10#</t>
  </si>
  <si>
    <t>6 ea. provides 1.75 MMA</t>
  </si>
  <si>
    <t>Beef, patty or steak burger, 2.3 oz., FC</t>
  </si>
  <si>
    <t>Advance 80024ACN</t>
  </si>
  <si>
    <t>Tyson 3860</t>
  </si>
  <si>
    <t xml:space="preserve"> 140 2.3 oz.</t>
  </si>
  <si>
    <t>Each 2.30 oz. portion provides 2.0 MMA.</t>
  </si>
  <si>
    <t>Beef, shaved steak, raw</t>
  </si>
  <si>
    <t>Old Neighborhood 885</t>
  </si>
  <si>
    <t>Extra Lean</t>
  </si>
  <si>
    <t>Beef, taco meat, all beef, FC, boil in bag, allergen free</t>
  </si>
  <si>
    <t>JTM 5249CE</t>
  </si>
  <si>
    <t>177 2.71 oz.</t>
  </si>
  <si>
    <t>Chicken, Asian, General Tso, WG</t>
  </si>
  <si>
    <t>Yang's 5th Taste 15563-0</t>
  </si>
  <si>
    <t>192 3.6 oz.</t>
  </si>
  <si>
    <t>Smart Snack Entree. Provides 2.0 MMA</t>
  </si>
  <si>
    <t>Asian Foods 72003</t>
  </si>
  <si>
    <t>176 3.9 oz.</t>
  </si>
  <si>
    <t>Provides 2.0 MMA and .5 WG</t>
  </si>
  <si>
    <t>Chicken, Asian Orange or Tangerine, WG</t>
  </si>
  <si>
    <t>Yang's 5th Taste 15555-5</t>
  </si>
  <si>
    <t>Asian Foods 72001</t>
  </si>
  <si>
    <t>Mandarin orange jr. Provides 2.0 MMA and .5 WG</t>
  </si>
  <si>
    <t>Chicken, dippers, teriyaki, .75 oz.</t>
  </si>
  <si>
    <t>Advance Pierre 2417</t>
  </si>
  <si>
    <t>Tyson 10000002417</t>
  </si>
  <si>
    <t>400 .75 oz.</t>
  </si>
  <si>
    <t>Smart Picks™ Flamebroiled Chicken Breast Dipper with Teriyaki. 4 = 2.0 MMA.</t>
  </si>
  <si>
    <t>Chicken, drumstick, breaded, FC, WG</t>
  </si>
  <si>
    <t>Tyson 666010-928</t>
  </si>
  <si>
    <t>Tyson 16660100928</t>
  </si>
  <si>
    <t>92 80g.</t>
  </si>
  <si>
    <t>Each 5.15 oz. portion provides 2.0 MMA and .75 WG.</t>
  </si>
  <si>
    <t>Chicken, filet, breaded, MWWM, WG</t>
  </si>
  <si>
    <t>Tyson 070302-928</t>
  </si>
  <si>
    <t>Tyson 10703020928</t>
  </si>
  <si>
    <t>132 3.75 oz.</t>
  </si>
  <si>
    <t>Each 3.75 oz. portion provides 2.0 MMA and 1.0 WG.</t>
  </si>
  <si>
    <t>Chicken, filet, WM, WG 4.0 oz., no soy</t>
  </si>
  <si>
    <t>Gold Kist 7516</t>
  </si>
  <si>
    <t>120 4.0 oz.</t>
  </si>
  <si>
    <t>Chris P.Chicken.  Provides 2.0 MMA and 1.0 WG.</t>
  </si>
  <si>
    <t>Chicken, filet, grilled 3.0 oz., GF, with soy</t>
  </si>
  <si>
    <t>Tyson 038350-928</t>
  </si>
  <si>
    <t>Tyson 10383500928</t>
  </si>
  <si>
    <t>54 3.0 oz.</t>
  </si>
  <si>
    <t>Each 3.0 oz. portion provides  2.5 MMA.</t>
  </si>
  <si>
    <t>Chicken, nugget, breaded, MWWM, WG, white meat</t>
  </si>
  <si>
    <t>Tyson  70362-928</t>
  </si>
  <si>
    <t>Tyson 10703620928</t>
  </si>
  <si>
    <t>121 3.95 oz.</t>
  </si>
  <si>
    <t>5 ea. @.79 oz. provides 2.0 MMA and 1.0 WG.</t>
  </si>
  <si>
    <t>Chicken, nugget, breaded, WG, FC, "PhD", white and dark meat</t>
  </si>
  <si>
    <t>Gold Kist 6116</t>
  </si>
  <si>
    <t>120 3.90 oz.</t>
  </si>
  <si>
    <t>4 ea. @ .975 oz. provides 2.0 MMA and 1.0 WG.</t>
  </si>
  <si>
    <t>Chicken, patty, breaded WG, FC, white and dark meat</t>
  </si>
  <si>
    <t>Rich Chicks 54412</t>
  </si>
  <si>
    <t>107 3.0 oz.</t>
  </si>
  <si>
    <t>Provides 2.0 MMA and 1.0 WG.</t>
  </si>
  <si>
    <t>Chicken, patty, breaded WG crispy, white and dark meat</t>
  </si>
  <si>
    <t>Tyson 070304-928</t>
  </si>
  <si>
    <t>Tyson 10703040928</t>
  </si>
  <si>
    <t>148 3.54 oz.</t>
  </si>
  <si>
    <t>Each 3.54 oz. portion provides 2.0 MMA and 1.0 WG.</t>
  </si>
  <si>
    <t>Chicken, patty, breaded, spicy, MWWM, WG, white meat</t>
  </si>
  <si>
    <t>Tyson 070312-928</t>
  </si>
  <si>
    <t>Tyson 10703120928</t>
  </si>
  <si>
    <t>Chicken, patty, breaded, WG, FC, "PhD", white and dark meat</t>
  </si>
  <si>
    <t>Gold Kist 6616</t>
  </si>
  <si>
    <t>Chicken, patty, breaded, WG, FC, WM, Clean label</t>
  </si>
  <si>
    <t>Rich Chicks 54486</t>
  </si>
  <si>
    <t>78 4.13 oz.</t>
  </si>
  <si>
    <t>Chicken, popcorn, breaded, FC, WG, Smackers, white and dark meat</t>
  </si>
  <si>
    <t>Gold Kist 110452</t>
  </si>
  <si>
    <t>108 4.3 oz.</t>
  </si>
  <si>
    <t>10 ea. @ .43 oz. provides 2.0 MMA and 1.0 WG.</t>
  </si>
  <si>
    <t>Chicken, popcorn, breaded, FC, WG white and dark meat</t>
  </si>
  <si>
    <t>Rich Chicks 54409</t>
  </si>
  <si>
    <t>10 ea. @ .30 oz. provides 2.0 MMA and 1.0 WG.</t>
  </si>
  <si>
    <t>Chicken, popcorn, WG, Homestyle breaded, white and dark meat</t>
  </si>
  <si>
    <t>Tyson 002940-928</t>
  </si>
  <si>
    <t>Tyson 10029400928</t>
  </si>
  <si>
    <t>124 87 g.</t>
  </si>
  <si>
    <t>12 ea. (3.85 oz.) provides 2.0 MMA and 1.0 WG</t>
  </si>
  <si>
    <t>Chicken, sausage patty, FC</t>
  </si>
  <si>
    <t>Rich Chicks 81401</t>
  </si>
  <si>
    <t>232 1.37 oz.</t>
  </si>
  <si>
    <t>1 patties @ 1.37 oz. ea. Provides 1.0 MMA</t>
  </si>
  <si>
    <t>Chicken, tender, breaded, WG, FC, WM, Clean label, 1.39 oz.</t>
  </si>
  <si>
    <t>Rich Chicks 54485</t>
  </si>
  <si>
    <t>77 4.17 oz.</t>
  </si>
  <si>
    <t>3 ea. (4.17 oz.) provides 2.0 MMA and 1.0 WG.</t>
  </si>
  <si>
    <t>Chicken, tender, breaded, crispy, WG, MWWM</t>
  </si>
  <si>
    <t>Tyson 070332-928</t>
  </si>
  <si>
    <t>Tyson 10703320928</t>
  </si>
  <si>
    <t>117 4.23 oz.</t>
  </si>
  <si>
    <t>3 ea. @ 1.41 oz. provides 2.0 MMA and 1.0 WG.</t>
  </si>
  <si>
    <t>Chicken, tender, breaded, WG, FC, "PhD", white and dark meat</t>
  </si>
  <si>
    <t>Gold Kist 6216</t>
  </si>
  <si>
    <t>120 3.9 oz.</t>
  </si>
  <si>
    <t>3 ea. @ 1.3 oz. provides 2.0 MMA and 1.0 WG.</t>
  </si>
  <si>
    <t>Chicken, tender, GF, FC</t>
  </si>
  <si>
    <t>Brakebush 5810</t>
  </si>
  <si>
    <t>145 1.1 oz.</t>
  </si>
  <si>
    <t>Smart Shapes Gluten free FC chicken breast strips.  4 ea. @ 1.1 oz. provides 2.0 MMA.</t>
  </si>
  <si>
    <t>Chicken, wing, FC, oven roasted</t>
  </si>
  <si>
    <t>Gold Kist 7805</t>
  </si>
  <si>
    <t>64 8.62 oz.</t>
  </si>
  <si>
    <t>6 wings (8.62 oz.) provides 2.0 MMA</t>
  </si>
  <si>
    <t>Chicken, Wings of Fire, unbreaded, FC</t>
  </si>
  <si>
    <t>Tyson 5210-928</t>
  </si>
  <si>
    <t>Tyson 10052100928</t>
  </si>
  <si>
    <t>32 3.4 oz.</t>
  </si>
  <si>
    <t>Fully cooked wings glazed in a fiery pepper sauce</t>
  </si>
  <si>
    <t>Bacon, FC, layout</t>
  </si>
  <si>
    <t>2 1.73#</t>
  </si>
  <si>
    <t>Fully cooked sliced bacon.</t>
  </si>
  <si>
    <t>Bacon, round, FC</t>
  </si>
  <si>
    <t>Cudahy 12033</t>
  </si>
  <si>
    <t>192. ct.</t>
  </si>
  <si>
    <t>192 count.</t>
  </si>
  <si>
    <t>Bacon, turkey</t>
  </si>
  <si>
    <t>Jennie-O 2711-06</t>
  </si>
  <si>
    <t>12 50 ct.</t>
  </si>
  <si>
    <t>Fully cooked.  5.6 slices provides 1.0 MMA</t>
  </si>
  <si>
    <t>Bologna</t>
  </si>
  <si>
    <t>Meisterchef 2551</t>
  </si>
  <si>
    <t>2 7# avg.</t>
  </si>
  <si>
    <t>Chicken, Buffalo style</t>
  </si>
  <si>
    <t>Old Neighborhood 701</t>
  </si>
  <si>
    <t>Corn dog, chicken, WG</t>
  </si>
  <si>
    <t>Foster Farms 95150</t>
  </si>
  <si>
    <t>72 4.0 oz.</t>
  </si>
  <si>
    <t>Each corn dog provides 2.0 MMA and 2.0 WG</t>
  </si>
  <si>
    <t>Fish, pollack bites, WG, FC</t>
  </si>
  <si>
    <t>Highliner Foods 26264</t>
  </si>
  <si>
    <t>8 ea. @ .50 oz. provides 2.0 MMA and 1.50 WG</t>
  </si>
  <si>
    <t>Fish, pollock stick, potato coating, FC</t>
  </si>
  <si>
    <t>Highliner Foods 06591</t>
  </si>
  <si>
    <t>4 ea. @ 1.0 oz. provides 2.0 MMA and .75 WG</t>
  </si>
  <si>
    <t>Frankfurter, low sodium, 8:1</t>
  </si>
  <si>
    <t>Kayem 1018</t>
  </si>
  <si>
    <t>4 3#</t>
  </si>
  <si>
    <t>Made with beef and pork.  360 MG sodium per serving.</t>
  </si>
  <si>
    <t>Frankfurter, low sodium, beef, 8:1</t>
  </si>
  <si>
    <t>Amour 27815-48169</t>
  </si>
  <si>
    <t>CN labeled. Provides 2 MMA ea.</t>
  </si>
  <si>
    <t>Ham, baked, Thin 'n Trim</t>
  </si>
  <si>
    <t>Old Neighborhood 602</t>
  </si>
  <si>
    <t>2 6# avg.</t>
  </si>
  <si>
    <t>97% fat free</t>
  </si>
  <si>
    <t>Pepperoni, sliced</t>
  </si>
  <si>
    <t>Tyson 103112</t>
  </si>
  <si>
    <t>2 12.5#</t>
  </si>
  <si>
    <t>Pizzano® Pepperoni, Irregular Sliced</t>
  </si>
  <si>
    <t>Pepperoni, turkey</t>
  </si>
  <si>
    <t>Jennie-O 2130-08</t>
  </si>
  <si>
    <t>8 2.5#</t>
  </si>
  <si>
    <t>15 slices per oz.  1.32 oz. provides 1.0 MMA</t>
  </si>
  <si>
    <t>Roast Beef, rare, Thin 'n Trim</t>
  </si>
  <si>
    <t>Old Neighborhood 579</t>
  </si>
  <si>
    <t>1 15# avg.</t>
  </si>
  <si>
    <t>Made from 100% fresh domestic USDA Select or higher top rounds; completely denuded; cap removed</t>
  </si>
  <si>
    <t>Salami, genoa</t>
  </si>
  <si>
    <t>Hormel 40634</t>
  </si>
  <si>
    <t>Self</t>
  </si>
  <si>
    <t>Magnifico</t>
  </si>
  <si>
    <t>Sausage, link, lower sodium</t>
  </si>
  <si>
    <t>Jones Dairy Farm 28510</t>
  </si>
  <si>
    <t>2 - .74 oz. links = 1 MMA</t>
  </si>
  <si>
    <t>Sausage, patty, precooked</t>
  </si>
  <si>
    <t>Hormel 18362</t>
  </si>
  <si>
    <t>Fast 'n Easy. 160 1.0 oz.</t>
  </si>
  <si>
    <t>Sausage, patty, turkey, FC</t>
  </si>
  <si>
    <t>Jennie-O 6138-10</t>
  </si>
  <si>
    <t>137 1.17 oz. patties.  One 1.17 patty provides 1.0 MMA</t>
  </si>
  <si>
    <t>Tuna, chunk light low sodium, water packed</t>
  </si>
  <si>
    <t>Starkist 514540</t>
  </si>
  <si>
    <t>6 43 oz.</t>
  </si>
  <si>
    <t>Tuna, light</t>
  </si>
  <si>
    <t>Chicken of the Sea 48000-01164</t>
  </si>
  <si>
    <t>24 12 oz.</t>
  </si>
  <si>
    <t>Turkey, breast, browned</t>
  </si>
  <si>
    <t>Jennie-O 8469-02</t>
  </si>
  <si>
    <t>1 15.6#</t>
  </si>
  <si>
    <t>All natural, whole muscle turkey.  97 2.7 oz. servings per unit.</t>
  </si>
  <si>
    <t>Turkey, breast, Thin 'n Trim</t>
  </si>
  <si>
    <t>Old Neighborhood 720</t>
  </si>
  <si>
    <t>2 7# avg.,</t>
  </si>
  <si>
    <t>99% fat free; 2-piece breast</t>
  </si>
  <si>
    <t>Bacon bits, real</t>
  </si>
  <si>
    <t>Cudahy 12254</t>
  </si>
  <si>
    <t>1/4 inch</t>
  </si>
  <si>
    <t>Bread crumbs, seasoned</t>
  </si>
  <si>
    <t>Burger, black bean and salsa</t>
  </si>
  <si>
    <t>American Bean Company BBBSALSA001</t>
  </si>
  <si>
    <t>48 3.0 oz.</t>
  </si>
  <si>
    <t>Provides 2.0 MMA</t>
  </si>
  <si>
    <t>Cranberry sauce</t>
  </si>
  <si>
    <t>Croutons, bulk, WG</t>
  </si>
  <si>
    <t>Whole Grain only.</t>
  </si>
  <si>
    <t>Croutons, PC, WG</t>
  </si>
  <si>
    <t>250 .25 oz.</t>
  </si>
  <si>
    <t>Egg roll, vegetable, WG</t>
  </si>
  <si>
    <t>Schwan (Minh) 66048</t>
  </si>
  <si>
    <t>130 3.1 oz.</t>
  </si>
  <si>
    <t>Minh. Provides 1.0 WG and 1/2 cup other vegetable.</t>
  </si>
  <si>
    <t>Food release spray</t>
  </si>
  <si>
    <t>Par way Tyson 17021</t>
  </si>
  <si>
    <t>6 16.5 oz.</t>
  </si>
  <si>
    <t>Vegaline, trans fat free</t>
  </si>
  <si>
    <t>Food release spray, sauté and grill</t>
  </si>
  <si>
    <t>ConAgra Foods 6414463111</t>
  </si>
  <si>
    <t>6 17 oz.</t>
  </si>
  <si>
    <t>Pam Saute and Grill</t>
  </si>
  <si>
    <t>Food release spray, butter</t>
  </si>
  <si>
    <t>Butter Mist 56240</t>
  </si>
  <si>
    <t>6 14.0 oz.</t>
  </si>
  <si>
    <t>Gravy mix, brown</t>
  </si>
  <si>
    <t>Foothill G405-F6700</t>
  </si>
  <si>
    <t>8 14.1 oz.</t>
  </si>
  <si>
    <t>Brown instant mix.  210 mg sodium or less per serving.</t>
  </si>
  <si>
    <t>Gravy mix, poultry</t>
  </si>
  <si>
    <t>Foothill G406-F6700</t>
  </si>
  <si>
    <t>Poultry or chicken instant mix.  160 mg sodium or less per serving.</t>
  </si>
  <si>
    <t>Gravy mix, turkey</t>
  </si>
  <si>
    <t>8 1#</t>
  </si>
  <si>
    <t>Hummus made easy</t>
  </si>
  <si>
    <t>Bush's 1060</t>
  </si>
  <si>
    <t>6 48 oz.</t>
  </si>
  <si>
    <t>Add to garbanzo beans.  2.0 oz. of finished products provides 1.0 MMA</t>
  </si>
  <si>
    <t>Juice, lemon</t>
  </si>
  <si>
    <t>1 48 oz.</t>
  </si>
  <si>
    <t>Juice, lime</t>
  </si>
  <si>
    <t>1 gallon</t>
  </si>
  <si>
    <t>Marshmallow fluff</t>
  </si>
  <si>
    <t>Durkee Mower</t>
  </si>
  <si>
    <t>4.5#</t>
  </si>
  <si>
    <t>Noodles, chow mein</t>
  </si>
  <si>
    <t>Oats, quick</t>
  </si>
  <si>
    <t>12 42 oz.</t>
  </si>
  <si>
    <t>Oil, canola</t>
  </si>
  <si>
    <t>6 1 gal.</t>
  </si>
  <si>
    <t>Oil, olive</t>
  </si>
  <si>
    <t>6 1 ltr..</t>
  </si>
  <si>
    <t>Oil, vegetable</t>
  </si>
  <si>
    <t>Peanut butter, smooth</t>
  </si>
  <si>
    <t>6 4-5#</t>
  </si>
  <si>
    <t>Pudding, RTS, chocolate, TFF</t>
  </si>
  <si>
    <t>RTS.  Trans fat free</t>
  </si>
  <si>
    <t>Pudding, RTS, vanilla, TFF</t>
  </si>
  <si>
    <t>Sandwich, PBJ strawberry, crustless, IW</t>
  </si>
  <si>
    <t>Smucker's 5150006961</t>
  </si>
  <si>
    <t>72 2.6 oz.</t>
  </si>
  <si>
    <t>Peanut Butter and strawberry sandwich on wheat bread. 1 MMA and 1 WG.</t>
  </si>
  <si>
    <t>Sandwich, PBJ, grape, crustless, IW</t>
  </si>
  <si>
    <t>Smucker's 5150006960</t>
  </si>
  <si>
    <t>Peanut butter and grape sandwich on wheat bread. 1 MMA and 1 WG.</t>
  </si>
  <si>
    <t>Sandwich, PBJ, grape, crustless, IW, large</t>
  </si>
  <si>
    <t>Smucker's 5150021027</t>
  </si>
  <si>
    <t>72 5.3 oz.</t>
  </si>
  <si>
    <t>Peanut butter and grape sandwich on wheat bread. 2 MMA and 2 WG.</t>
  </si>
  <si>
    <t>Sauce, marinara, no salt added</t>
  </si>
  <si>
    <t>Angele Mia 42203</t>
  </si>
  <si>
    <t>4.409 oz. serving = 1/2 cup RO vegetable.</t>
  </si>
  <si>
    <t>Sauce, marinara</t>
  </si>
  <si>
    <t>Furmano's Conte 10335</t>
  </si>
  <si>
    <t>Sauce, pizza</t>
  </si>
  <si>
    <t>Don Pepino 1005</t>
  </si>
  <si>
    <t>All Natural, prepared from vine ripened tomatoes</t>
  </si>
  <si>
    <t>Sauce, Siracha hot chili</t>
  </si>
  <si>
    <t>Huy Fong Foods 60010</t>
  </si>
  <si>
    <t>12 28 oz.</t>
  </si>
  <si>
    <t>Sauce, soy</t>
  </si>
  <si>
    <t>1 gal.</t>
  </si>
  <si>
    <t>Sauce, spaghetti, al Dente</t>
  </si>
  <si>
    <t>Stanislaus 00071933123241</t>
  </si>
  <si>
    <t>Sauce, tomato</t>
  </si>
  <si>
    <t>Furmano 10463-0</t>
  </si>
  <si>
    <t>Sauce, Worcestershire</t>
  </si>
  <si>
    <t>Seasoning, taco, RS</t>
  </si>
  <si>
    <t>Foothill V413-05190</t>
  </si>
  <si>
    <t>5#</t>
  </si>
  <si>
    <t>Soup base, beef LS</t>
  </si>
  <si>
    <t>Major 90416</t>
  </si>
  <si>
    <t>6 1#</t>
  </si>
  <si>
    <t>Low sodium, no MSG</t>
  </si>
  <si>
    <t>Major 90410</t>
  </si>
  <si>
    <t>2 2.5#</t>
  </si>
  <si>
    <t>Soup base, chicken, LS</t>
  </si>
  <si>
    <t>Major 90366</t>
  </si>
  <si>
    <t>Major 90360</t>
  </si>
  <si>
    <t>Soup base, vegetable, LS</t>
  </si>
  <si>
    <t>Major 90546</t>
  </si>
  <si>
    <t>Campbell's 04142</t>
  </si>
  <si>
    <t>12 50 oz.</t>
  </si>
  <si>
    <t>Soup, tomato, Healthy Request</t>
  </si>
  <si>
    <t>Campbell's 04145</t>
  </si>
  <si>
    <t>1 cup provides 5/8 cup R/O veg.</t>
  </si>
  <si>
    <t>Stuffing mix, chicken flavor</t>
  </si>
  <si>
    <t>Kraft 80705</t>
  </si>
  <si>
    <t>Stove Top.   No substitute</t>
  </si>
  <si>
    <t>Sugar, brown</t>
  </si>
  <si>
    <t>12 2#</t>
  </si>
  <si>
    <t>Sugar, white PC</t>
  </si>
  <si>
    <t>2000 ct.</t>
  </si>
  <si>
    <t>Sugar, white granulated bulk</t>
  </si>
  <si>
    <t>8 5#</t>
  </si>
  <si>
    <t>Sunflower butter</t>
  </si>
  <si>
    <t>Sunbutter 19212</t>
  </si>
  <si>
    <t>2 Tbsp. provides 1.0 MMA</t>
  </si>
  <si>
    <t>Taco shell, 5 inch</t>
  </si>
  <si>
    <t>200 ct.</t>
  </si>
  <si>
    <t>Taco tubs, WG</t>
  </si>
  <si>
    <t>Smokewood Foods RR01011</t>
  </si>
  <si>
    <t>3 x5 inch.</t>
  </si>
  <si>
    <t>Tomato paste</t>
  </si>
  <si>
    <t>Vinegar, balsamic</t>
  </si>
  <si>
    <t>5 liters</t>
  </si>
  <si>
    <t>Vinegar, red wine</t>
  </si>
  <si>
    <t>4 1 gal.</t>
  </si>
  <si>
    <t>Vinegar, white</t>
  </si>
  <si>
    <t>Lasagna roll up, cheese, WG</t>
  </si>
  <si>
    <t>Tasty Brands 00801WG</t>
  </si>
  <si>
    <t>110 4.3 oz.</t>
  </si>
  <si>
    <t>1 ea. provides 2.0 MMA and 1.0 WG</t>
  </si>
  <si>
    <t>Macaroni, elbow, white WG</t>
  </si>
  <si>
    <t>Dakota Growers 92109</t>
  </si>
  <si>
    <t>Whole Lot Better™</t>
  </si>
  <si>
    <t>Macaroni, elbow, white</t>
  </si>
  <si>
    <t>Macaroni, whole grain</t>
  </si>
  <si>
    <t>Barilla 1000-013342</t>
  </si>
  <si>
    <t>Noodles, chow mein, WG</t>
  </si>
  <si>
    <t>Yang's 5th Taste 00301-6</t>
  </si>
  <si>
    <t>1 cup noodles provides 2.0 WG. 80 servings per case.</t>
  </si>
  <si>
    <t>Penne rigate, white WG</t>
  </si>
  <si>
    <t>Dakota Growers 92010</t>
  </si>
  <si>
    <t>Penne rigate, white</t>
  </si>
  <si>
    <t>Penne rigate, whole grain</t>
  </si>
  <si>
    <t>Barilla 1000-013339</t>
  </si>
  <si>
    <t>Quinoa, white</t>
  </si>
  <si>
    <t>Schreiber 34415</t>
  </si>
  <si>
    <t>Ambrosia</t>
  </si>
  <si>
    <t xml:space="preserve">Ravioli, cheese, mini WG </t>
  </si>
  <si>
    <t>Tasty Brands 00834WG</t>
  </si>
  <si>
    <t>221 2.17 oz.</t>
  </si>
  <si>
    <t>7 ea. (2.17 oz.) provides 1.0 MMA and .5 WBG</t>
  </si>
  <si>
    <t>Ravioli, breaded, mini WG</t>
  </si>
  <si>
    <t>Tasty Brands 41834</t>
  </si>
  <si>
    <t>140 3.34 oz.</t>
  </si>
  <si>
    <t>Each 3.34 oz. (7 ea.) serving provides 1.0 MMA and 1.50 WG.</t>
  </si>
  <si>
    <t>Rice, white, parboiled</t>
  </si>
  <si>
    <t>50#</t>
  </si>
  <si>
    <t>Rice, WG, brown</t>
  </si>
  <si>
    <t>1 25#</t>
  </si>
  <si>
    <t>Rotini, white WG</t>
  </si>
  <si>
    <t>Dakota Growers 92021</t>
  </si>
  <si>
    <t>Rotini, white</t>
  </si>
  <si>
    <t>Rotini, whole grain</t>
  </si>
  <si>
    <t>Barilla 1000-013341</t>
  </si>
  <si>
    <t>Shells, stuffed cheese, WG</t>
  </si>
  <si>
    <t>Tasty Brands 00803WG</t>
  </si>
  <si>
    <t>224 2.31 oz.</t>
  </si>
  <si>
    <t>2 ea. provides 2.0 MMA and 1.0 WG</t>
  </si>
  <si>
    <t>Spaghetti, white WG</t>
  </si>
  <si>
    <t>Dakota Growers 91322</t>
  </si>
  <si>
    <t>Spaghetti, white</t>
  </si>
  <si>
    <t>Spaghetti, whole grain</t>
  </si>
  <si>
    <t>Barilla 1000-013340</t>
  </si>
  <si>
    <t>Tortellini, WG, 4 cheese</t>
  </si>
  <si>
    <t>Tasty Brands 00830WG</t>
  </si>
  <si>
    <t>14 pieces provides 1.0 MMA and 1.0 WG</t>
  </si>
  <si>
    <t>Breadstick, cheese filled, MaxStix, WG</t>
  </si>
  <si>
    <t>Con Agra 77387-12685</t>
  </si>
  <si>
    <t>192 1.93 oz.</t>
  </si>
  <si>
    <t>One stick provides 1.0 MMA and .75 WG.</t>
  </si>
  <si>
    <t>Breadstick, mozzarella filled, twisted, topped</t>
  </si>
  <si>
    <t>Tasty Brands 62001</t>
  </si>
  <si>
    <t>Provides 1.0 MMA and 1.0 WG</t>
  </si>
  <si>
    <t>Cheese bites, WG</t>
  </si>
  <si>
    <t>SA Piazza 11003</t>
  </si>
  <si>
    <t>240 1.0 oz.</t>
  </si>
  <si>
    <t>Wild Mike's.  Provides .50 MMA and .50 WG.</t>
  </si>
  <si>
    <t>Dough, pizza, 7 inch, white, presheeted</t>
  </si>
  <si>
    <t>Rich's 16387</t>
  </si>
  <si>
    <t>NOT Whole Grain</t>
  </si>
  <si>
    <t>Dough, pizza, 16 oven rising, WG</t>
  </si>
  <si>
    <t>Rich's 17015</t>
  </si>
  <si>
    <t>20 ct.</t>
  </si>
  <si>
    <t>1/8 shell provides 2.0 WG.</t>
  </si>
  <si>
    <t>Pizza crust, Wild Mike's, cheesy bottom, suggested 8 cut, WG</t>
  </si>
  <si>
    <t>SA Piazza 00063</t>
  </si>
  <si>
    <t>20 20.4 oz. crusts</t>
  </si>
  <si>
    <t>Provides .25 MMA, 2.0 WG</t>
  </si>
  <si>
    <t>Pizza shell, half sheet, par baked, WG</t>
  </si>
  <si>
    <t>DeIorios 2274</t>
  </si>
  <si>
    <t>24 16 oz.</t>
  </si>
  <si>
    <t>Pizza, 4 cheese, Big Daddy Primo, rising crust, WG</t>
  </si>
  <si>
    <t>Schwan's 78637</t>
  </si>
  <si>
    <t>9 16"</t>
  </si>
  <si>
    <t>Provides 2.0 MMA, 2.0 WG and 1/8 cup RO per slice</t>
  </si>
  <si>
    <t>Pizza, cheese\cheese sub, French Bread, 6", WG</t>
  </si>
  <si>
    <t>Schwan's 78356</t>
  </si>
  <si>
    <t>60 4.94 oz.</t>
  </si>
  <si>
    <t>Provides 2.0 MMA, 2.0 WG and 1/8 cup RO per slice.</t>
  </si>
  <si>
    <t>Pizza, cheese quesadilla, WG</t>
  </si>
  <si>
    <t>Con Agra 7738712699</t>
  </si>
  <si>
    <t>96 4.80 oz.</t>
  </si>
  <si>
    <t>Pizza, cheese, The Max Stuffed Crust, WG</t>
  </si>
  <si>
    <t>Con Agra 77387-12671</t>
  </si>
  <si>
    <t>72 4.84 oz.</t>
  </si>
  <si>
    <t>Pizza, cheese, The Max, 5" Lunch Round, WG</t>
  </si>
  <si>
    <t>Con Agra 77387-12514</t>
  </si>
  <si>
    <t>60 5.05 oz.</t>
  </si>
  <si>
    <t>Pizza, cheese, Tony's 5" Round, Deep Dish, 100% Mozz.., WG</t>
  </si>
  <si>
    <t>Schwan's 78368</t>
  </si>
  <si>
    <t>60 4.98 oz.</t>
  </si>
  <si>
    <t>Pizza, Tony's, cheese\cheese sub 50/50 blend, 4x6, WG</t>
  </si>
  <si>
    <t>Schwan's 78673</t>
  </si>
  <si>
    <t>96 4.60 oz.</t>
  </si>
  <si>
    <t>Pizza, Wild Mike's, cheesy bottom, 10 cut, precut, 4 cheese, WG</t>
  </si>
  <si>
    <t>SA Piazza 20211</t>
  </si>
  <si>
    <t>90 5.49 oz.</t>
  </si>
  <si>
    <t>French fries, ovenable, 3/8", straight</t>
  </si>
  <si>
    <t>French fries, ovenable, seasoned, 1/2"</t>
  </si>
  <si>
    <t>McCain MCX04717</t>
  </si>
  <si>
    <t>One 2.40 oz. serving provides .5 cup starchy vegetable.</t>
  </si>
  <si>
    <t>French fries, ovenable, coated</t>
  </si>
  <si>
    <t>McCain SNO164</t>
  </si>
  <si>
    <t>French fries, seasoned spiral, bakeable</t>
  </si>
  <si>
    <t>McCain 1000004108</t>
  </si>
  <si>
    <t>24#</t>
  </si>
  <si>
    <t>One 2.10 oz. serving provides .5 cup starchy vegetable.</t>
  </si>
  <si>
    <t>French fries, sweet potato, battered, 5/16 Straight cut</t>
  </si>
  <si>
    <t>McCain 1000004309</t>
  </si>
  <si>
    <t>15#</t>
  </si>
  <si>
    <t>One 3.09 oz. serving provides .5 cup starchy vegetable.</t>
  </si>
  <si>
    <t>French fries, sweet potato, ovenable, Cross Trax</t>
  </si>
  <si>
    <t>McCain MFC05074</t>
  </si>
  <si>
    <t>One 2.11 oz. serving provides .5 cup RO vegetable.</t>
  </si>
  <si>
    <t>Potato SMILES®</t>
  </si>
  <si>
    <t>McCain OIF03456</t>
  </si>
  <si>
    <t>6 4#</t>
  </si>
  <si>
    <t xml:space="preserve">McCain SMILES® Shaped Potatoes </t>
  </si>
  <si>
    <t>Potato, instant</t>
  </si>
  <si>
    <t>Idahoan 29700 00313</t>
  </si>
  <si>
    <t>12 26 oz.</t>
  </si>
  <si>
    <t>Basic American 10799</t>
  </si>
  <si>
    <t>Basic American 76468</t>
  </si>
  <si>
    <t>Affinity/Infusion</t>
  </si>
  <si>
    <t>Potato Pearls® EXCEL® Original Butter Mashed</t>
  </si>
  <si>
    <t>Potatoes, hash brown rounds</t>
  </si>
  <si>
    <t>McCain 1000006188</t>
  </si>
  <si>
    <t>189 2.54 oz. servings, each providing 1/2 cup starchy vegetable.</t>
  </si>
  <si>
    <t>Potatoes, hash brown patty</t>
  </si>
  <si>
    <t>Simplot 10071179280224</t>
  </si>
  <si>
    <t>240 2 oz.</t>
  </si>
  <si>
    <t>Oven Ready</t>
  </si>
  <si>
    <t>Potatoes, sweet puffs, ovenable</t>
  </si>
  <si>
    <t>Simplot 10071179024361</t>
  </si>
  <si>
    <t>One 2.52 oz. serving provides .5 cup RO vegetable.</t>
  </si>
  <si>
    <t>Potatoes, tater tots, ovenable</t>
  </si>
  <si>
    <t>Kraft Heinz 76006048</t>
  </si>
  <si>
    <t>One 2.52 oz. serving provides .5 cup starchy vegetable.</t>
  </si>
  <si>
    <t>McCain OIF00215A</t>
  </si>
  <si>
    <t>Potatoes, wedge, crispy ovenable, seasoned</t>
  </si>
  <si>
    <t>McCain 1000000496</t>
  </si>
  <si>
    <t>One 2.88 oz. serving provides .5 cup starchy vegetable.</t>
  </si>
  <si>
    <t>Beef Jerky, teriyaki</t>
  </si>
  <si>
    <t>Jack Links 10000007717</t>
  </si>
  <si>
    <t>48 .85 oz.</t>
  </si>
  <si>
    <t>Cereal Bar, Cinnamon Toast Crunch</t>
  </si>
  <si>
    <t>GM 455760000</t>
  </si>
  <si>
    <t>96 1.42 oz.</t>
  </si>
  <si>
    <t>Provides 1 WG</t>
  </si>
  <si>
    <t>Cereal Bars, Cocoa Puffs</t>
  </si>
  <si>
    <t>GM 45577000</t>
  </si>
  <si>
    <t>Cereal Bars, Golden Graham</t>
  </si>
  <si>
    <t>GM 31913000</t>
  </si>
  <si>
    <t>Cereal Bars, Trix</t>
  </si>
  <si>
    <t>GM 31915000</t>
  </si>
  <si>
    <t>Cheetos, Fantastix, Chili Cheese</t>
  </si>
  <si>
    <t>Frito Lay 36098</t>
  </si>
  <si>
    <t>Pepsico</t>
  </si>
  <si>
    <t>104 1.0 oz.</t>
  </si>
  <si>
    <t>Provides 1.5 WG</t>
  </si>
  <si>
    <t>Cheetos, Flamin' Hot Puffs, RF</t>
  </si>
  <si>
    <t>Frito Lay 21912</t>
  </si>
  <si>
    <t>72 .7 oz.</t>
  </si>
  <si>
    <t>Provides 1.0 WG</t>
  </si>
  <si>
    <t>Cheetos, Oven Baked, Crunchy Cheese</t>
  </si>
  <si>
    <t>Frito Lay 62933</t>
  </si>
  <si>
    <t>104 .875 oz.</t>
  </si>
  <si>
    <t>Provides 1.25 WG.</t>
  </si>
  <si>
    <t>Cheetos, Baked Hot and Spicy</t>
  </si>
  <si>
    <t>Frito Lay 62984</t>
  </si>
  <si>
    <t>Baked Cheetos®    WGR  –  Flamin’  Hot</t>
  </si>
  <si>
    <t>Frito Lay 43578</t>
  </si>
  <si>
    <t>Cheetos® Fantastix® Flamin’ Hot Snacks</t>
  </si>
  <si>
    <t>Cheetos, Puffs, RF</t>
  </si>
  <si>
    <t>Frito Lay 21910</t>
  </si>
  <si>
    <t>Cheez It, Baked, WG, Original</t>
  </si>
  <si>
    <t>Sunshine 24100-79263</t>
  </si>
  <si>
    <t>175 .75 oz.</t>
  </si>
  <si>
    <t>Cheez-its, Cheddar, WG bulk</t>
  </si>
  <si>
    <t>Kellogg's 24100 10971</t>
  </si>
  <si>
    <t>4 3# bags</t>
  </si>
  <si>
    <t>29 crackers = 1.5 WG.</t>
  </si>
  <si>
    <t>GM 31932000</t>
  </si>
  <si>
    <t>60 0.92 oz.</t>
  </si>
  <si>
    <t>Chex, Simply Chex, chocolate &amp; caramel, WG</t>
  </si>
  <si>
    <t>GM 31933000</t>
  </si>
  <si>
    <t>60 1.03 oz.</t>
  </si>
  <si>
    <t>Chips, applewood bbq, kettle cooked, RF</t>
  </si>
  <si>
    <t>Frito Lay 09598</t>
  </si>
  <si>
    <t>64 1.375 oz.</t>
  </si>
  <si>
    <t>Chips, SS, baked, Ruffles, cheddar &amp; sour cream</t>
  </si>
  <si>
    <t>Frito Lay 56882</t>
  </si>
  <si>
    <t>60 .875 oz.</t>
  </si>
  <si>
    <t>Chips, Cape Cod, plain, RF</t>
  </si>
  <si>
    <t>Cape Cod 11765</t>
  </si>
  <si>
    <t>104 0.5 oz.</t>
  </si>
  <si>
    <t>Chips, RF, kettle cooked, applewood BBQ, LSS</t>
  </si>
  <si>
    <t>Frito Lay 25111</t>
  </si>
  <si>
    <t>Chips, RF, kettle cooked, jalapeno cheddar, LSS</t>
  </si>
  <si>
    <t>Frito Lay 25115</t>
  </si>
  <si>
    <t>Chips, RF, kettle cooked, original,  LSS</t>
  </si>
  <si>
    <t>Chips, RF, kettle cooked, sea salt &amp; vinegar, LSS</t>
  </si>
  <si>
    <t>Frito Lay 25113</t>
  </si>
  <si>
    <t>Chips, SS, Baked Lays, BBQ</t>
  </si>
  <si>
    <t>Frito Lay 32078</t>
  </si>
  <si>
    <t>60 0.875 oz.</t>
  </si>
  <si>
    <t>Chips, SS, Baked Lays, original</t>
  </si>
  <si>
    <t>Frito Lay 33625</t>
  </si>
  <si>
    <t>Chips, SS, Baked Lays, SCO</t>
  </si>
  <si>
    <t>Frito Lay 33627</t>
  </si>
  <si>
    <t>Chips, Sunchips, garden salsa, WG</t>
  </si>
  <si>
    <t>Frito Lay 30821</t>
  </si>
  <si>
    <t>Chips, Sunchips, harvest cheddar, WG</t>
  </si>
  <si>
    <t>Frito Lay 30820</t>
  </si>
  <si>
    <t>Chips, tortilla, round, whole grain, bulk</t>
  </si>
  <si>
    <t>Frito Lay 62339</t>
  </si>
  <si>
    <t>8 16 oz.</t>
  </si>
  <si>
    <t>Whole grain rich Crispy Rounds. 10 chips = 1 WG</t>
  </si>
  <si>
    <t>Chortles, Mini-Mini Graham Crackers, WG, chocolate chip</t>
  </si>
  <si>
    <t>Quaker Hill Farm 9535-00003-5</t>
  </si>
  <si>
    <t>100 .92 oz.</t>
  </si>
  <si>
    <t>Chortles, Mini-Mini Graham Crackers, WG, chocolate</t>
  </si>
  <si>
    <t>Quaker Hill Farm 9535-00004-2</t>
  </si>
  <si>
    <t>Chortles, Mini-Mini Graham Crackers, WG, cinnamon</t>
  </si>
  <si>
    <t>Quaker Hill Farm 9535-00005-9</t>
  </si>
  <si>
    <t>Cookies, Fortune</t>
  </si>
  <si>
    <t>300 ct.</t>
  </si>
  <si>
    <t>Cookies, Grandmas, blueberry vanilla bites, WG</t>
  </si>
  <si>
    <t>Frito Lay 22642</t>
  </si>
  <si>
    <t>80 1.0 oz.</t>
  </si>
  <si>
    <t>Cookies Grandmas, chocolate chip mini, WG</t>
  </si>
  <si>
    <t>Frito Lay 66154</t>
  </si>
  <si>
    <t>80 1.22 oz.</t>
  </si>
  <si>
    <t>Provides 1.0 WG.</t>
  </si>
  <si>
    <t>Crackers, animal, WG, IW</t>
  </si>
  <si>
    <t>Keebler 3010020150</t>
  </si>
  <si>
    <t>150 1.0 oz.</t>
  </si>
  <si>
    <t>Crackers, cinnamon, Bug Bites</t>
  </si>
  <si>
    <t>Kellogg's 55644</t>
  </si>
  <si>
    <t>210 1.0 oz.</t>
  </si>
  <si>
    <t>Crackers, graham PC, WG, 2 pk.</t>
  </si>
  <si>
    <t>Kellogg's 3010030074</t>
  </si>
  <si>
    <t>200 .50 oz.</t>
  </si>
  <si>
    <t>Keebler Original Grahams</t>
  </si>
  <si>
    <t>Kellogg's 3010038406</t>
  </si>
  <si>
    <t>Keebler Honey Grahams</t>
  </si>
  <si>
    <t>Crackers, Ritz, WG, bulk</t>
  </si>
  <si>
    <t>Mondelez 00142</t>
  </si>
  <si>
    <t>20 3.8 ounce</t>
  </si>
  <si>
    <t>Craisins, cherry</t>
  </si>
  <si>
    <t>Ocean Spray 23444</t>
  </si>
  <si>
    <t>200 1.16 oz.</t>
  </si>
  <si>
    <t>1 pouch provides 1/2 cup fruit.</t>
  </si>
  <si>
    <t>Craisins, strawberry</t>
  </si>
  <si>
    <t>Ocean Spray 23445</t>
  </si>
  <si>
    <t>Cranberries, dried, bulk</t>
  </si>
  <si>
    <t>Ocean Spray 00152</t>
  </si>
  <si>
    <t>2 48 oz.</t>
  </si>
  <si>
    <t>Doritos, Cool Ranch, RF</t>
  </si>
  <si>
    <t>Frito Lay 36096</t>
  </si>
  <si>
    <t>72 1.0 oz.</t>
  </si>
  <si>
    <t>Doritos, Flamas, RF</t>
  </si>
  <si>
    <t>Frito Lay 62829</t>
  </si>
  <si>
    <t>Doritos, Nacho, RF</t>
  </si>
  <si>
    <t>Frito Lay 31748</t>
  </si>
  <si>
    <t>Doritos, Sweet &amp; Spicy Chili, RF</t>
  </si>
  <si>
    <t>Frito Lay 49093</t>
  </si>
  <si>
    <t>Doritos, Wild White, RF</t>
  </si>
  <si>
    <t>Frito Lay 67609</t>
  </si>
  <si>
    <t>Fruit snacks</t>
  </si>
  <si>
    <t>Welch's 14498</t>
  </si>
  <si>
    <t>144 1.55 oz.</t>
  </si>
  <si>
    <t>Mixed Fruit.  Smart Snack Compliant</t>
  </si>
  <si>
    <t>Funyuns, baked not fried</t>
  </si>
  <si>
    <t>Frito Lay 66689</t>
  </si>
  <si>
    <t>104 .75 oz.</t>
  </si>
  <si>
    <t>Smart Snack compliant</t>
  </si>
  <si>
    <t>Goldfish, bulk, cheddar, WG</t>
  </si>
  <si>
    <t>Pepperidge Farm - Campbell's 20648</t>
  </si>
  <si>
    <t>6 31 oz.</t>
  </si>
  <si>
    <t>30 g provides 1.5 WG.</t>
  </si>
  <si>
    <t>Graham sticks, Scooby-Doo</t>
  </si>
  <si>
    <t>Kellogg's 50689</t>
  </si>
  <si>
    <t>Granola Bar, chewy, chocolate chunk</t>
  </si>
  <si>
    <t>GM 11590</t>
  </si>
  <si>
    <t>120 .89 oz.</t>
  </si>
  <si>
    <t>Provides .50 WG</t>
  </si>
  <si>
    <t>Granola bar, Cocoa Krispies</t>
  </si>
  <si>
    <t>Kellogg's 380091612</t>
  </si>
  <si>
    <t>96 1.34 oz.</t>
  </si>
  <si>
    <t>Munchies, Flamin' Hot sweet snack mix</t>
  </si>
  <si>
    <t>Hostess 88109-01071</t>
  </si>
  <si>
    <t>Frito Lay 30921</t>
  </si>
  <si>
    <t>Provides .75 WG</t>
  </si>
  <si>
    <t>Muffins, mini, birthday cake, IW, WG</t>
  </si>
  <si>
    <t>Each bag provides .5 WG.</t>
  </si>
  <si>
    <t>Nutrigrain bar, apple cinnamon, WG</t>
  </si>
  <si>
    <t>Kellogg's 38000-59779</t>
  </si>
  <si>
    <t>96 1.55 oz.</t>
  </si>
  <si>
    <t>Nutrigrain bar, blueberry, WG</t>
  </si>
  <si>
    <t>Kellogg's 38000-90819</t>
  </si>
  <si>
    <t>Nutrigrain bar, strawberry, WG</t>
  </si>
  <si>
    <t>Kellogg's 38000-59772</t>
  </si>
  <si>
    <t>Pepperidge Farms Goldfish Crackers - Whole Grain</t>
  </si>
  <si>
    <t>Campbell's 18105</t>
  </si>
  <si>
    <t>300 .75 oz.</t>
  </si>
  <si>
    <t>Pepperidge Farms Goldfish Pretzels, WG</t>
  </si>
  <si>
    <t>Campbell's 14396</t>
  </si>
  <si>
    <t>Pirate Booty, Aged white Cheddar</t>
  </si>
  <si>
    <t>B&amp;G Foods 01566562407 2</t>
  </si>
  <si>
    <t>24 .75 oz.</t>
  </si>
  <si>
    <t>Popchips, BBQ</t>
  </si>
  <si>
    <t>Popchips 72200</t>
  </si>
  <si>
    <t>24 0.8 oz.</t>
  </si>
  <si>
    <t>Popchips, original sea salt</t>
  </si>
  <si>
    <t>Popchips 71100</t>
  </si>
  <si>
    <t>Popchips, sea salt &amp; vinegar</t>
  </si>
  <si>
    <t>Popchips 75500</t>
  </si>
  <si>
    <t>Popchips, sour cream and onion</t>
  </si>
  <si>
    <t>Popchips 77700</t>
  </si>
  <si>
    <t>Popcorn, kettle corn</t>
  </si>
  <si>
    <t>Shearer's Snacks - Vic's 25076</t>
  </si>
  <si>
    <t>90 1.0 oz.</t>
  </si>
  <si>
    <t>Barrel O' Fun</t>
  </si>
  <si>
    <t>Popcorn, Smartfood White Cheddar RF</t>
  </si>
  <si>
    <t>Frito Lay 30900-4</t>
  </si>
  <si>
    <t>72 0.5 oz.</t>
  </si>
  <si>
    <t>Poptarts, single pack, WG, frosted blueberry</t>
  </si>
  <si>
    <t>Kellogg's 38000-17196</t>
  </si>
  <si>
    <t>120 1.76 oz.</t>
  </si>
  <si>
    <t>Poptarts, single pack, WG, frosted cinnamon</t>
  </si>
  <si>
    <t>Kellogg's 38000-55122</t>
  </si>
  <si>
    <t>Poptarts, single pack, WG, frosted fudge</t>
  </si>
  <si>
    <t>Kellogg's 38000-12070</t>
  </si>
  <si>
    <t>Poptarts, single pack, WG, frosted strawberry</t>
  </si>
  <si>
    <t>Kellogg's 38000-55130</t>
  </si>
  <si>
    <t>Pretzel, soft, 2.2 oz., WG</t>
  </si>
  <si>
    <t>J&amp;J 30120</t>
  </si>
  <si>
    <t>120 2.2 oz.</t>
  </si>
  <si>
    <t>Sleeve pack.</t>
  </si>
  <si>
    <t>Pretzels, Heartzels, WG</t>
  </si>
  <si>
    <t>Frito Lay 15940</t>
  </si>
  <si>
    <t>104 0.7 oz.</t>
  </si>
  <si>
    <t>Rice krispie treats, mini, WG</t>
  </si>
  <si>
    <t>Kellogg's 38000-14540</t>
  </si>
  <si>
    <t>600 .42 oz.</t>
  </si>
  <si>
    <t>Rice krispie treats, WG</t>
  </si>
  <si>
    <t>Kellogg's 38000-11052</t>
  </si>
  <si>
    <t>80 1.41 oz.</t>
  </si>
  <si>
    <t>Individually wrapped. Smart Snack Compliant</t>
  </si>
  <si>
    <t>Rice krispie treats, WG, chocolatey chip</t>
  </si>
  <si>
    <t>Kellogg's 38000-14567</t>
  </si>
  <si>
    <t>80 1.60 oz.</t>
  </si>
  <si>
    <t>Snack mix, Kids mix (Munchies), WG</t>
  </si>
  <si>
    <t>Frito Lay 36308</t>
  </si>
  <si>
    <t>Quaker.  Provides 1.0 WG</t>
  </si>
  <si>
    <t>Sunflower seeds, honey roasted, peanut free</t>
  </si>
  <si>
    <t>SunOpta 1231780</t>
  </si>
  <si>
    <t>150 1.2 oz.</t>
  </si>
  <si>
    <t>1 MMA.  Not A list approved</t>
  </si>
  <si>
    <t>Teddy Graham, cinnamon, WG</t>
  </si>
  <si>
    <t>Mondelez 00093</t>
  </si>
  <si>
    <t>48 1.0 oz.</t>
  </si>
  <si>
    <t>Nabisco. Provides 1.0 WG</t>
  </si>
  <si>
    <t>Tortilla chips, round, WG, Individual</t>
  </si>
  <si>
    <t>Barrel O Fun 16662</t>
  </si>
  <si>
    <t>80 1.50 oz.</t>
  </si>
  <si>
    <t>Provides 1.75 WG.</t>
  </si>
  <si>
    <t>Tortilla chips, Tostitos scoops, individual, WG</t>
  </si>
  <si>
    <t>Frito Lay 42537</t>
  </si>
  <si>
    <t>72 0.875 oz.</t>
  </si>
  <si>
    <t>Tortilla chips, tri-color triangle, WG</t>
  </si>
  <si>
    <t>Mission 08613</t>
  </si>
  <si>
    <t>6 2#</t>
  </si>
  <si>
    <t>Red, white and blue</t>
  </si>
  <si>
    <t>Basil leaves</t>
  </si>
  <si>
    <t>Foodservice size - EA</t>
  </si>
  <si>
    <t>Chili powder</t>
  </si>
  <si>
    <t>Cinnamon, ground</t>
  </si>
  <si>
    <t>Cumin, ground</t>
  </si>
  <si>
    <t>Garlic, chopped in oil</t>
  </si>
  <si>
    <t>6 32 oz.</t>
  </si>
  <si>
    <t>Garlic, granulated</t>
  </si>
  <si>
    <t>Garlic, powder</t>
  </si>
  <si>
    <t>Italian seasoning</t>
  </si>
  <si>
    <t>Mustard, dry</t>
  </si>
  <si>
    <t>Nutmeg, ground</t>
  </si>
  <si>
    <t>Onion powder</t>
  </si>
  <si>
    <t>Onions, dehydrated</t>
  </si>
  <si>
    <t>Oregano, leaves</t>
  </si>
  <si>
    <t>Paprika</t>
  </si>
  <si>
    <t>Parsley, flakes</t>
  </si>
  <si>
    <t>Pepper, black</t>
  </si>
  <si>
    <t>Pepper, red crushed</t>
  </si>
  <si>
    <t>Pepper, white</t>
  </si>
  <si>
    <t>Poultry seasoning</t>
  </si>
  <si>
    <t>Salt, kosher</t>
  </si>
  <si>
    <t>Salt, table</t>
  </si>
  <si>
    <t>Thyme, leaves</t>
  </si>
  <si>
    <t>Drayage charge for FFS</t>
  </si>
  <si>
    <t>Total:</t>
  </si>
  <si>
    <t>Group Summary</t>
  </si>
  <si>
    <t>Bread, Baking:</t>
  </si>
  <si>
    <t>Breakfast:</t>
  </si>
  <si>
    <t>Cereal:</t>
  </si>
  <si>
    <t>Condiments:</t>
  </si>
  <si>
    <t>Cookie Dough:</t>
  </si>
  <si>
    <t>Dairy:</t>
  </si>
  <si>
    <t>Dressings:</t>
  </si>
  <si>
    <t>Fruit and Vegetable:</t>
  </si>
  <si>
    <t>Gluten Free:</t>
  </si>
  <si>
    <t>Juice and Beverage:</t>
  </si>
  <si>
    <t>Meat-Beef, Commercial:</t>
  </si>
  <si>
    <t>Meat-Chicken:</t>
  </si>
  <si>
    <t>Meat-Other:</t>
  </si>
  <si>
    <t>Miscellaneous:</t>
  </si>
  <si>
    <t>Pasta, Rice:</t>
  </si>
  <si>
    <t>Pizza:</t>
  </si>
  <si>
    <t>Potato:</t>
  </si>
  <si>
    <t>Snacks:</t>
  </si>
  <si>
    <t>Spices:</t>
  </si>
  <si>
    <t>Fee for Service Drayage:</t>
  </si>
  <si>
    <t>Grand Total:</t>
  </si>
  <si>
    <t>Pack size</t>
  </si>
  <si>
    <t>w/a</t>
  </si>
  <si>
    <t>Cedars</t>
  </si>
  <si>
    <t>Polaner</t>
  </si>
  <si>
    <t>Gen Mills</t>
  </si>
  <si>
    <t>Admiration</t>
  </si>
  <si>
    <t xml:space="preserve">America </t>
  </si>
  <si>
    <t>America</t>
  </si>
  <si>
    <t>Cosmo</t>
  </si>
  <si>
    <t>Carla</t>
  </si>
  <si>
    <t>Packer</t>
  </si>
  <si>
    <t>Regal</t>
  </si>
  <si>
    <t>Pic Pak</t>
  </si>
  <si>
    <t>new-21542</t>
  </si>
  <si>
    <t>D Crystal</t>
  </si>
  <si>
    <t>Bunge</t>
  </si>
  <si>
    <t>Cucina</t>
  </si>
  <si>
    <t>Gr Lakes</t>
  </si>
  <si>
    <t>Smithfield</t>
  </si>
  <si>
    <t>Hood</t>
  </si>
  <si>
    <t>35637/98648</t>
  </si>
  <si>
    <t>Strata</t>
  </si>
  <si>
    <t>Trumoo</t>
  </si>
  <si>
    <t>Crowley</t>
  </si>
  <si>
    <t>Upstate</t>
  </si>
  <si>
    <t>Yoplait</t>
  </si>
  <si>
    <t>Americana</t>
  </si>
  <si>
    <t>pack size is 200/12 gm</t>
  </si>
  <si>
    <t>new???</t>
  </si>
  <si>
    <t>Whitehouse</t>
  </si>
  <si>
    <t>Sunsource</t>
  </si>
  <si>
    <t>Furmano</t>
  </si>
  <si>
    <t>Duero</t>
  </si>
  <si>
    <t>Noeast</t>
  </si>
  <si>
    <t>Nestle</t>
  </si>
  <si>
    <t>N Farms</t>
  </si>
  <si>
    <t>2/5 lb</t>
  </si>
  <si>
    <t>new or gov't ???</t>
  </si>
  <si>
    <t>Armour</t>
  </si>
  <si>
    <t>Cudahy</t>
  </si>
  <si>
    <t>Marzetti</t>
  </si>
  <si>
    <t>Sgr/Foods</t>
  </si>
  <si>
    <t>Real lemon</t>
  </si>
  <si>
    <t>Durkee</t>
  </si>
  <si>
    <t>Lachoy</t>
  </si>
  <si>
    <t>Mom</t>
  </si>
  <si>
    <t>Laspagna</t>
  </si>
  <si>
    <t>Sovena</t>
  </si>
  <si>
    <t>LuckyLeaf</t>
  </si>
  <si>
    <t>Domino</t>
  </si>
  <si>
    <t>TFI</t>
  </si>
  <si>
    <t>Solis</t>
  </si>
  <si>
    <t>Ambian</t>
  </si>
  <si>
    <t>Bonta</t>
  </si>
  <si>
    <t>Barilla</t>
  </si>
  <si>
    <t>Producer</t>
  </si>
  <si>
    <t>Chex Simply Ceddar</t>
  </si>
  <si>
    <t>Wonton</t>
  </si>
  <si>
    <t>HM PRM</t>
  </si>
  <si>
    <t>HM ESS</t>
  </si>
  <si>
    <t>Nifda</t>
  </si>
  <si>
    <t>Cargill</t>
  </si>
  <si>
    <t>Unipro</t>
  </si>
  <si>
    <t>Chill</t>
  </si>
  <si>
    <t>Jif</t>
  </si>
  <si>
    <t>4/5#</t>
  </si>
  <si>
    <t>HM</t>
  </si>
  <si>
    <t>Pack size is 24</t>
  </si>
  <si>
    <t>Pack size is 48</t>
  </si>
  <si>
    <t>Pack size is 2/7.5 lb</t>
  </si>
  <si>
    <t>8/14 oz</t>
  </si>
  <si>
    <t>10/4 #</t>
  </si>
  <si>
    <t>25#</t>
  </si>
  <si>
    <t>Price Quoted on original sheet is forMuffintown. BakCraftr-802 $23.12cs</t>
  </si>
  <si>
    <t>Price quoted on original sheet is for SkyBlu. BakCraftr is $25.84cs</t>
  </si>
  <si>
    <t>Price quoted on original sheet is for SkyBlu. Flowers will be spec Order</t>
  </si>
  <si>
    <t>4/1gal</t>
  </si>
  <si>
    <t>3/30z</t>
  </si>
  <si>
    <t>Mfg # 56217</t>
  </si>
  <si>
    <t>Kens Mfg#0708</t>
  </si>
  <si>
    <t>Price Qutoed is for SkyBlu.BkCrafter is $22.47cs (#453)</t>
  </si>
  <si>
    <t>Price quoted is for GF Multigrain 6/24z (89020)</t>
  </si>
  <si>
    <t>Delmonte</t>
  </si>
  <si>
    <t>Amb/Nest</t>
  </si>
  <si>
    <t>This is not a Domestic Product</t>
  </si>
  <si>
    <t>Ardmore</t>
  </si>
  <si>
    <t>Ardmore is a Country Pure Label</t>
  </si>
  <si>
    <t>Bongards</t>
  </si>
  <si>
    <t>Pack size is 4/5 lb</t>
  </si>
  <si>
    <t>This is a domestic product</t>
  </si>
  <si>
    <t>new-w/a</t>
  </si>
  <si>
    <t>Price quoted is for Michaels(85017).   Cargill(40710) is $54.78cs</t>
  </si>
  <si>
    <t>This is domestic Product</t>
  </si>
  <si>
    <t>Mission</t>
  </si>
  <si>
    <t>96 2 oz</t>
  </si>
  <si>
    <t>Ospray</t>
  </si>
  <si>
    <t>Product is packed in 6/101oz Re-sealable Jars</t>
  </si>
  <si>
    <t>This will be a Special order item!</t>
  </si>
  <si>
    <t>Soup chcken noodle, Healthy Request</t>
  </si>
  <si>
    <t>HM M</t>
  </si>
  <si>
    <t>Dairyp</t>
  </si>
  <si>
    <t>Cannot Protect this pricing for the year due to market shortage gaps and conditions</t>
  </si>
  <si>
    <t>Prod being quoted is Yangs. Asian brand is $136.75 cs</t>
  </si>
  <si>
    <t>Product being quoted is Yang's .  Asian brand is $136.75cs</t>
  </si>
  <si>
    <t>New-w/a</t>
  </si>
  <si>
    <t>Pack Size is 2/25lb Product is domestic.</t>
  </si>
  <si>
    <t>Marguerita</t>
  </si>
  <si>
    <t>Cannot protect pricing due to market fluctuations</t>
  </si>
  <si>
    <t>Price quoted is for Upstate product</t>
  </si>
  <si>
    <t>Lindsay</t>
  </si>
  <si>
    <t>Snowflake</t>
  </si>
  <si>
    <t>Pack size is 6/4.5lb</t>
  </si>
  <si>
    <t>Random weight item at $4.82lb</t>
  </si>
  <si>
    <t>Cannot protect pricing due to mkt Volatility.  This is a random wgt item at $2.15 lb</t>
  </si>
  <si>
    <t>Will only hold pricing pending Pricing protection</t>
  </si>
  <si>
    <t>Random Weight item at 4.48lb. Will only hold pricing pending price protection</t>
  </si>
  <si>
    <t>Brand Name is Marguerita.  Will only hold pricing pending price protection.</t>
  </si>
  <si>
    <t>Random Wgt item $5.16lb.  Cn only hold pricing pending price protection.</t>
  </si>
  <si>
    <t>Randon weight item is 5.64lb Will only hold pricing pending price protection.</t>
  </si>
  <si>
    <t>Random Weight item is $4.84lb. Will only hold pricing pending price protection.</t>
  </si>
  <si>
    <t>Random weight item is $4.88lb.  Will only hold pricing pending price protection.</t>
  </si>
  <si>
    <t>Do not get price protection on this product</t>
  </si>
  <si>
    <t>Can only hold pricing pending price protection</t>
  </si>
  <si>
    <t>Manufacturer will not offer Price Protection</t>
  </si>
  <si>
    <t>Cannot protect pricing due to market fluctuations  Manufacturer will not offer Price Protection</t>
  </si>
  <si>
    <t>Manufacturer doesn't offer Price Protection</t>
  </si>
  <si>
    <t>Simplot</t>
  </si>
  <si>
    <t>Product origin based upon Suuply of product  US/Mx</t>
  </si>
  <si>
    <t>Product origin based upon Supply of product  US/Mx.  Manufacturer does not offer Price Protection</t>
  </si>
  <si>
    <t>Pack size is 3/30z.  Manufaccturer does not offer Price Protection</t>
  </si>
  <si>
    <t>Manufacturer does not offer Price Protection.</t>
  </si>
  <si>
    <t>Price quoted is for Skyblu.  BakCrafter-3357 $23.76cs</t>
  </si>
  <si>
    <t>Mission product may contain ingredients that aren't Domestic.  Manufacturer will not Protect pricing on this product.</t>
  </si>
  <si>
    <t>41124/27</t>
  </si>
  <si>
    <t>This is Domestic Product. Manufacturer does not offer price Protection.</t>
  </si>
  <si>
    <t>This is not a Domestic Product. Manufacturer does not offer Protected Pricing.</t>
  </si>
  <si>
    <t>This is not Domestic product. Manufacturer will not offer price Protection</t>
  </si>
  <si>
    <t>Manufacturer cannot offer price Protection</t>
  </si>
  <si>
    <t>This is a domestic product.  Manufacturer does not offer Protected Pricing</t>
  </si>
  <si>
    <t>Pack size is 4/5 lb. Manufacturer does not offer Pricing Protection</t>
  </si>
  <si>
    <t>Pricing protection limited due to Crop Uncertainty.</t>
  </si>
  <si>
    <t>Pricing protection limited due to Crop Uncertainty</t>
  </si>
  <si>
    <t xml:space="preserve">Price quoted is for Idahoan 00313. Basic American </t>
  </si>
  <si>
    <t>Random weight item is $3.78lb Will only hold pricing pending price protection</t>
  </si>
  <si>
    <t>There is no Price Protection on this product</t>
  </si>
  <si>
    <t>This is a domestic product. There is no Price Protection on this product.</t>
  </si>
  <si>
    <t>This is Domestic Product. There is no Price Protection on this product.</t>
  </si>
  <si>
    <t>There is no Price Potection on this product</t>
  </si>
  <si>
    <t>There is no Price Protection for this item</t>
  </si>
  <si>
    <t>Foothill</t>
  </si>
  <si>
    <t>This will be a Special order item! There is no price protection on this item.</t>
  </si>
  <si>
    <t>Price being quoted is Major (90416)</t>
  </si>
  <si>
    <t>Price being quoted is Major(90366)</t>
  </si>
  <si>
    <t>Pack size is 10/4 lb. there is no Price Protection on this product</t>
  </si>
  <si>
    <t>The Pack Size is 1/25 lb.  There is no Price Protection on this product.</t>
  </si>
  <si>
    <t xml:space="preserve">Thurston Foods </t>
  </si>
  <si>
    <t>Thurston Foods Inc.</t>
  </si>
  <si>
    <t>IFB #MAPC 2020 Western Grocery</t>
  </si>
  <si>
    <t>Metropolitan Area Planning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</si>
</sst>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7A37"/>
      <name val="Arial"/>
      <family val="2"/>
    </font>
    <font>
      <sz val="10"/>
      <color theme="1"/>
      <name val="Calibri"/>
      <family val="2"/>
      <scheme val="minor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8"/>
      <color theme="10"/>
      <name val="Calibri"/>
      <family val="2"/>
      <scheme val="minor"/>
    </font>
    <font>
      <sz val="8"/>
      <color rgb="FF00B050"/>
      <name val="Arial"/>
      <family val="2"/>
    </font>
    <font>
      <sz val="8"/>
      <color theme="1"/>
      <name val="Calibri"/>
      <family val="2"/>
      <scheme val="minor"/>
    </font>
    <font>
      <sz val="8"/>
      <color theme="4" tint="-0.499984740745262"/>
      <name val="Arial"/>
      <family val="2"/>
    </font>
    <font>
      <b/>
      <sz val="8"/>
      <color rgb="FF009900"/>
      <name val="Arial"/>
      <family val="2"/>
    </font>
    <font>
      <sz val="8"/>
      <color rgb="FF006600"/>
      <name val="Arial"/>
      <family val="2"/>
    </font>
    <font>
      <sz val="8"/>
      <color rgb="FFFF0000"/>
      <name val="Arial"/>
      <family val="2"/>
    </font>
    <font>
      <u/>
      <sz val="8"/>
      <name val="Arial"/>
      <family val="2"/>
    </font>
    <font>
      <sz val="8"/>
      <color theme="8" tint="0.79998168889431442"/>
      <name val="Arial"/>
      <family val="2"/>
    </font>
    <font>
      <b/>
      <u/>
      <sz val="8"/>
      <name val="Arial"/>
      <family val="2"/>
    </font>
    <font>
      <b/>
      <u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horizontal="left" vertical="center"/>
    </xf>
    <xf numFmtId="0" fontId="5" fillId="0" borderId="0"/>
    <xf numFmtId="1" fontId="6" fillId="0" borderId="1">
      <alignment horizontal="left" vertical="center" wrapText="1"/>
    </xf>
  </cellStyleXfs>
  <cellXfs count="245">
    <xf numFmtId="0" fontId="0" fillId="0" borderId="0" xfId="0"/>
    <xf numFmtId="4" fontId="4" fillId="2" borderId="5" xfId="3" applyNumberFormat="1" applyFont="1" applyFill="1" applyBorder="1" applyAlignment="1">
      <alignment horizontal="center" vertical="center" wrapText="1"/>
    </xf>
    <xf numFmtId="0" fontId="7" fillId="0" borderId="0" xfId="0" applyFont="1"/>
    <xf numFmtId="0" fontId="9" fillId="2" borderId="1" xfId="3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  <xf numFmtId="3" fontId="9" fillId="2" borderId="1" xfId="3" applyNumberFormat="1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49" fontId="9" fillId="3" borderId="1" xfId="3" applyNumberFormat="1" applyFont="1" applyFill="1" applyBorder="1" applyAlignment="1">
      <alignment horizontal="center" vertical="center" wrapText="1"/>
    </xf>
    <xf numFmtId="4" fontId="9" fillId="9" borderId="1" xfId="3" applyNumberFormat="1" applyFont="1" applyFill="1" applyBorder="1" applyAlignment="1">
      <alignment horizontal="center" vertical="center" wrapText="1"/>
    </xf>
    <xf numFmtId="4" fontId="9" fillId="2" borderId="1" xfId="3" applyNumberFormat="1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vertical="center" wrapText="1"/>
    </xf>
    <xf numFmtId="164" fontId="11" fillId="4" borderId="1" xfId="3" applyNumberFormat="1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3" fontId="11" fillId="4" borderId="1" xfId="3" applyNumberFormat="1" applyFont="1" applyFill="1" applyBorder="1" applyAlignment="1">
      <alignment horizontal="center" vertical="center" wrapText="1"/>
    </xf>
    <xf numFmtId="0" fontId="11" fillId="4" borderId="1" xfId="3" applyFont="1" applyFill="1" applyBorder="1" applyAlignment="1">
      <alignment horizontal="center" vertical="center" wrapText="1"/>
    </xf>
    <xf numFmtId="0" fontId="12" fillId="4" borderId="1" xfId="3" applyFont="1" applyFill="1" applyBorder="1" applyAlignment="1">
      <alignment horizontal="center" vertical="center" wrapText="1"/>
    </xf>
    <xf numFmtId="49" fontId="11" fillId="4" borderId="1" xfId="3" applyNumberFormat="1" applyFont="1" applyFill="1" applyBorder="1" applyAlignment="1">
      <alignment horizontal="center" vertical="center" wrapText="1"/>
    </xf>
    <xf numFmtId="4" fontId="11" fillId="9" borderId="1" xfId="3" applyNumberFormat="1" applyFont="1" applyFill="1" applyBorder="1" applyAlignment="1">
      <alignment horizontal="center" vertical="center" wrapText="1"/>
    </xf>
    <xf numFmtId="4" fontId="11" fillId="4" borderId="1" xfId="3" applyNumberFormat="1" applyFont="1" applyFill="1" applyBorder="1" applyAlignment="1">
      <alignment horizontal="center" vertical="center" wrapText="1"/>
    </xf>
    <xf numFmtId="4" fontId="11" fillId="4" borderId="1" xfId="3" applyNumberFormat="1" applyFont="1" applyFill="1" applyBorder="1" applyAlignment="1">
      <alignment horizontal="right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1" fillId="0" borderId="1" xfId="3" applyFont="1" applyBorder="1" applyAlignment="1">
      <alignment vertical="center" wrapText="1"/>
    </xf>
    <xf numFmtId="0" fontId="13" fillId="0" borderId="1" xfId="2" applyFont="1" applyBorder="1" applyAlignment="1">
      <alignment horizontal="left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3" fontId="11" fillId="0" borderId="1" xfId="3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3" applyFont="1" applyBorder="1" applyAlignment="1" applyProtection="1">
      <alignment horizontal="center" vertical="center" wrapText="1"/>
      <protection locked="0"/>
    </xf>
    <xf numFmtId="49" fontId="11" fillId="0" borderId="1" xfId="3" applyNumberFormat="1" applyFont="1" applyBorder="1" applyAlignment="1" applyProtection="1">
      <alignment horizontal="center" vertical="center" wrapText="1"/>
      <protection locked="0"/>
    </xf>
    <xf numFmtId="4" fontId="11" fillId="9" borderId="1" xfId="3" applyNumberFormat="1" applyFont="1" applyFill="1" applyBorder="1" applyAlignment="1" applyProtection="1">
      <alignment horizontal="center" vertical="center" wrapText="1"/>
      <protection locked="0"/>
    </xf>
    <xf numFmtId="4" fontId="11" fillId="2" borderId="1" xfId="3" applyNumberFormat="1" applyFont="1" applyFill="1" applyBorder="1" applyAlignment="1">
      <alignment horizontal="center" vertical="center" wrapText="1"/>
    </xf>
    <xf numFmtId="4" fontId="11" fillId="0" borderId="1" xfId="3" applyNumberFormat="1" applyFont="1" applyBorder="1" applyAlignment="1">
      <alignment horizontal="center" vertical="center" wrapText="1"/>
    </xf>
    <xf numFmtId="4" fontId="11" fillId="0" borderId="1" xfId="3" applyNumberFormat="1" applyFont="1" applyBorder="1" applyAlignment="1">
      <alignment horizontal="right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13" fillId="0" borderId="1" xfId="2" applyFont="1" applyBorder="1" applyAlignment="1">
      <alignment vertical="center" wrapText="1"/>
    </xf>
    <xf numFmtId="0" fontId="13" fillId="5" borderId="1" xfId="2" applyFont="1" applyFill="1" applyBorder="1" applyAlignment="1">
      <alignment horizontal="left" vertical="center" wrapText="1"/>
    </xf>
    <xf numFmtId="0" fontId="12" fillId="0" borderId="1" xfId="3" applyFont="1" applyBorder="1">
      <alignment horizontal="left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1" fillId="8" borderId="1" xfId="3" applyFont="1" applyFill="1" applyBorder="1" applyAlignment="1" applyProtection="1">
      <alignment horizontal="center" vertical="center" wrapText="1"/>
      <protection locked="0"/>
    </xf>
    <xf numFmtId="164" fontId="11" fillId="8" borderId="1" xfId="0" applyNumberFormat="1" applyFont="1" applyFill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0" fontId="11" fillId="0" borderId="1" xfId="3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/>
    </xf>
    <xf numFmtId="3" fontId="11" fillId="0" borderId="1" xfId="3" applyNumberFormat="1" applyFont="1" applyBorder="1" applyAlignment="1">
      <alignment horizontal="center" vertical="center"/>
    </xf>
    <xf numFmtId="49" fontId="11" fillId="0" borderId="1" xfId="3" applyNumberFormat="1" applyFont="1" applyBorder="1" applyAlignment="1" applyProtection="1">
      <alignment horizontal="center" vertical="center"/>
      <protection locked="0"/>
    </xf>
    <xf numFmtId="4" fontId="11" fillId="9" borderId="1" xfId="3" applyNumberFormat="1" applyFont="1" applyFill="1" applyBorder="1" applyAlignment="1" applyProtection="1">
      <alignment horizontal="center" vertical="center"/>
      <protection locked="0"/>
    </xf>
    <xf numFmtId="4" fontId="11" fillId="2" borderId="1" xfId="3" applyNumberFormat="1" applyFont="1" applyFill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right" vertical="center"/>
    </xf>
    <xf numFmtId="0" fontId="11" fillId="5" borderId="1" xfId="3" applyFont="1" applyFill="1" applyBorder="1" applyAlignment="1">
      <alignment horizontal="center" vertical="center"/>
    </xf>
    <xf numFmtId="0" fontId="11" fillId="5" borderId="1" xfId="3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1" fillId="5" borderId="1" xfId="3" applyFont="1" applyFill="1" applyBorder="1" applyAlignment="1">
      <alignment horizontal="center" vertical="center" wrapText="1"/>
    </xf>
    <xf numFmtId="3" fontId="11" fillId="5" borderId="1" xfId="3" applyNumberFormat="1" applyFont="1" applyFill="1" applyBorder="1" applyAlignment="1">
      <alignment horizontal="center" vertical="center"/>
    </xf>
    <xf numFmtId="0" fontId="11" fillId="5" borderId="1" xfId="3" applyFont="1" applyFill="1" applyBorder="1" applyAlignment="1" applyProtection="1">
      <alignment horizontal="center" vertical="center" wrapText="1"/>
      <protection locked="0"/>
    </xf>
    <xf numFmtId="49" fontId="11" fillId="5" borderId="1" xfId="3" applyNumberFormat="1" applyFont="1" applyFill="1" applyBorder="1" applyAlignment="1" applyProtection="1">
      <alignment horizontal="center" vertical="center"/>
      <protection locked="0"/>
    </xf>
    <xf numFmtId="4" fontId="11" fillId="5" borderId="1" xfId="3" applyNumberFormat="1" applyFont="1" applyFill="1" applyBorder="1" applyAlignment="1">
      <alignment horizontal="center" vertical="center"/>
    </xf>
    <xf numFmtId="4" fontId="11" fillId="5" borderId="1" xfId="3" applyNumberFormat="1" applyFont="1" applyFill="1" applyBorder="1" applyAlignment="1">
      <alignment horizontal="right" vertical="center"/>
    </xf>
    <xf numFmtId="0" fontId="13" fillId="0" borderId="1" xfId="2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4" borderId="1" xfId="3" applyNumberFormat="1" applyFont="1" applyFill="1" applyBorder="1" applyAlignment="1">
      <alignment horizontal="center" vertical="center"/>
    </xf>
    <xf numFmtId="0" fontId="16" fillId="4" borderId="1" xfId="3" applyFont="1" applyFill="1" applyBorder="1" applyAlignment="1">
      <alignment vertical="center"/>
    </xf>
    <xf numFmtId="0" fontId="11" fillId="4" borderId="1" xfId="3" applyFont="1" applyFill="1" applyBorder="1" applyAlignment="1">
      <alignment vertical="center" wrapText="1"/>
    </xf>
    <xf numFmtId="3" fontId="11" fillId="4" borderId="1" xfId="3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49" fontId="11" fillId="4" borderId="1" xfId="3" applyNumberFormat="1" applyFont="1" applyFill="1" applyBorder="1" applyAlignment="1">
      <alignment horizontal="center" vertical="center"/>
    </xf>
    <xf numFmtId="4" fontId="11" fillId="9" borderId="1" xfId="3" applyNumberFormat="1" applyFont="1" applyFill="1" applyBorder="1" applyAlignment="1">
      <alignment horizontal="center" vertical="center"/>
    </xf>
    <xf numFmtId="4" fontId="11" fillId="4" borderId="1" xfId="3" applyNumberFormat="1" applyFont="1" applyFill="1" applyBorder="1" applyAlignment="1">
      <alignment horizontal="center" vertical="center"/>
    </xf>
    <xf numFmtId="4" fontId="11" fillId="4" borderId="1" xfId="3" applyNumberFormat="1" applyFont="1" applyFill="1" applyBorder="1" applyAlignment="1">
      <alignment horizontal="right" vertical="center"/>
    </xf>
    <xf numFmtId="1" fontId="11" fillId="5" borderId="1" xfId="0" applyNumberFormat="1" applyFont="1" applyFill="1" applyBorder="1" applyAlignment="1">
      <alignment horizontal="left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11" fillId="8" borderId="1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1" xfId="3" applyNumberFormat="1" applyFont="1" applyBorder="1" applyAlignment="1">
      <alignment vertical="center"/>
    </xf>
    <xf numFmtId="0" fontId="17" fillId="5" borderId="1" xfId="3" applyFont="1" applyFill="1" applyBorder="1" applyAlignment="1">
      <alignment vertical="center" wrapText="1"/>
    </xf>
    <xf numFmtId="0" fontId="9" fillId="0" borderId="1" xfId="3" applyFont="1" applyBorder="1" applyAlignment="1">
      <alignment vertical="center" wrapText="1"/>
    </xf>
    <xf numFmtId="1" fontId="11" fillId="5" borderId="1" xfId="0" applyNumberFormat="1" applyFont="1" applyFill="1" applyBorder="1" applyAlignment="1">
      <alignment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left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1" fontId="13" fillId="0" borderId="1" xfId="2" applyNumberFormat="1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left" vertical="center" wrapText="1"/>
    </xf>
    <xf numFmtId="0" fontId="13" fillId="0" borderId="1" xfId="2" applyFont="1" applyBorder="1" applyAlignment="1">
      <alignment vertical="center"/>
    </xf>
    <xf numFmtId="0" fontId="15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3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12" fillId="5" borderId="1" xfId="3" applyFont="1" applyFill="1" applyBorder="1">
      <alignment horizontal="left" vertical="center"/>
    </xf>
    <xf numFmtId="0" fontId="12" fillId="8" borderId="1" xfId="3" applyFont="1" applyFill="1" applyBorder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3" fillId="5" borderId="1" xfId="2" applyFont="1" applyFill="1" applyBorder="1" applyAlignment="1">
      <alignment vertical="center" wrapText="1"/>
    </xf>
    <xf numFmtId="0" fontId="12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vertical="center" wrapText="1"/>
    </xf>
    <xf numFmtId="0" fontId="12" fillId="0" borderId="1" xfId="3" applyFont="1" applyBorder="1" applyAlignment="1">
      <alignment horizontal="center" vertical="center" wrapText="1"/>
    </xf>
    <xf numFmtId="3" fontId="12" fillId="0" borderId="1" xfId="3" applyNumberFormat="1" applyFont="1" applyBorder="1" applyAlignment="1">
      <alignment horizontal="center" vertical="center"/>
    </xf>
    <xf numFmtId="0" fontId="15" fillId="0" borderId="1" xfId="3" applyFont="1" applyBorder="1" applyAlignment="1" applyProtection="1">
      <alignment horizontal="center" vertical="center" wrapText="1"/>
      <protection locked="0"/>
    </xf>
    <xf numFmtId="49" fontId="12" fillId="0" borderId="1" xfId="3" applyNumberFormat="1" applyFont="1" applyBorder="1" applyAlignment="1" applyProtection="1">
      <alignment horizontal="center" vertical="center"/>
      <protection locked="0"/>
    </xf>
    <xf numFmtId="4" fontId="12" fillId="9" borderId="1" xfId="3" applyNumberFormat="1" applyFont="1" applyFill="1" applyBorder="1" applyAlignment="1" applyProtection="1">
      <alignment horizontal="center" vertical="center"/>
      <protection locked="0"/>
    </xf>
    <xf numFmtId="4" fontId="12" fillId="2" borderId="1" xfId="3" applyNumberFormat="1" applyFont="1" applyFill="1" applyBorder="1" applyAlignment="1">
      <alignment horizontal="center" vertical="center"/>
    </xf>
    <xf numFmtId="4" fontId="12" fillId="0" borderId="1" xfId="3" applyNumberFormat="1" applyFont="1" applyBorder="1" applyAlignment="1">
      <alignment horizontal="center" vertical="center"/>
    </xf>
    <xf numFmtId="4" fontId="12" fillId="0" borderId="1" xfId="3" applyNumberFormat="1" applyFont="1" applyBorder="1" applyAlignment="1">
      <alignment horizontal="right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7" fillId="0" borderId="1" xfId="3" applyFont="1" applyBorder="1" applyAlignment="1">
      <alignment vertical="center" wrapText="1"/>
    </xf>
    <xf numFmtId="0" fontId="19" fillId="2" borderId="1" xfId="3" applyFont="1" applyFill="1" applyBorder="1" applyAlignment="1">
      <alignment horizontal="center" vertical="center"/>
    </xf>
    <xf numFmtId="0" fontId="17" fillId="0" borderId="1" xfId="3" applyFont="1" applyBorder="1" applyAlignment="1">
      <alignment horizontal="left" vertical="center" wrapText="1"/>
    </xf>
    <xf numFmtId="4" fontId="11" fillId="8" borderId="1" xfId="3" applyNumberFormat="1" applyFont="1" applyFill="1" applyBorder="1" applyAlignment="1" applyProtection="1">
      <alignment horizontal="center" vertical="center"/>
      <protection locked="0"/>
    </xf>
    <xf numFmtId="0" fontId="13" fillId="8" borderId="1" xfId="2" applyFont="1" applyFill="1" applyBorder="1" applyAlignment="1">
      <alignment vertical="center" wrapText="1"/>
    </xf>
    <xf numFmtId="1" fontId="13" fillId="0" borderId="1" xfId="2" applyNumberFormat="1" applyFont="1" applyBorder="1" applyAlignment="1">
      <alignment vertical="center" wrapText="1"/>
    </xf>
    <xf numFmtId="1" fontId="11" fillId="0" borderId="1" xfId="3" applyNumberFormat="1" applyFont="1" applyBorder="1" applyAlignment="1">
      <alignment horizontal="center" vertical="center" wrapText="1"/>
    </xf>
    <xf numFmtId="1" fontId="11" fillId="0" borderId="1" xfId="3" applyNumberFormat="1" applyFont="1" applyBorder="1" applyAlignment="1">
      <alignment horizontal="left" vertical="center" wrapText="1"/>
    </xf>
    <xf numFmtId="4" fontId="11" fillId="5" borderId="1" xfId="3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vertical="center"/>
    </xf>
    <xf numFmtId="0" fontId="11" fillId="0" borderId="1" xfId="2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3" applyFont="1" applyBorder="1">
      <alignment horizontal="left" vertical="center"/>
    </xf>
    <xf numFmtId="0" fontId="11" fillId="2" borderId="1" xfId="3" applyFont="1" applyFill="1" applyBorder="1" applyAlignment="1" applyProtection="1">
      <alignment horizontal="center" vertical="center" wrapText="1"/>
      <protection locked="0"/>
    </xf>
    <xf numFmtId="0" fontId="11" fillId="5" borderId="1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/>
    </xf>
    <xf numFmtId="1" fontId="13" fillId="3" borderId="1" xfId="2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2" applyFont="1" applyBorder="1" applyAlignment="1">
      <alignment horizontal="center" vertical="center" wrapText="1"/>
    </xf>
    <xf numFmtId="16" fontId="11" fillId="0" borderId="1" xfId="3" applyNumberFormat="1" applyFont="1" applyBorder="1" applyAlignment="1">
      <alignment horizontal="center" vertical="center" wrapText="1"/>
    </xf>
    <xf numFmtId="0" fontId="12" fillId="0" borderId="1" xfId="3" applyFont="1" applyBorder="1" applyAlignment="1" applyProtection="1">
      <alignment horizontal="center" vertical="center" wrapText="1"/>
      <protection locked="0"/>
    </xf>
    <xf numFmtId="49" fontId="11" fillId="8" borderId="1" xfId="3" applyNumberFormat="1" applyFont="1" applyFill="1" applyBorder="1" applyAlignment="1" applyProtection="1">
      <alignment horizontal="center" vertical="center"/>
      <protection locked="0"/>
    </xf>
    <xf numFmtId="0" fontId="13" fillId="8" borderId="1" xfId="2" applyFont="1" applyFill="1" applyBorder="1" applyAlignment="1">
      <alignment horizontal="left" vertical="center" wrapText="1"/>
    </xf>
    <xf numFmtId="0" fontId="12" fillId="0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3" applyFont="1" applyBorder="1" applyAlignment="1">
      <alignment vertical="center"/>
    </xf>
    <xf numFmtId="0" fontId="11" fillId="0" borderId="1" xfId="3" applyFont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left" vertical="center" wrapText="1"/>
    </xf>
    <xf numFmtId="0" fontId="13" fillId="5" borderId="1" xfId="2" applyFont="1" applyFill="1" applyBorder="1" applyAlignment="1">
      <alignment vertical="center"/>
    </xf>
    <xf numFmtId="0" fontId="9" fillId="4" borderId="1" xfId="3" applyFont="1" applyFill="1" applyBorder="1" applyAlignment="1">
      <alignment horizontal="center" vertical="center"/>
    </xf>
    <xf numFmtId="3" fontId="9" fillId="4" borderId="1" xfId="3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" fontId="17" fillId="0" borderId="1" xfId="0" applyNumberFormat="1" applyFont="1" applyBorder="1" applyAlignment="1">
      <alignment horizontal="left" vertical="center" wrapText="1"/>
    </xf>
    <xf numFmtId="0" fontId="13" fillId="5" borderId="1" xfId="2" applyFont="1" applyFill="1" applyBorder="1" applyAlignment="1">
      <alignment horizontal="center" vertical="center" wrapText="1"/>
    </xf>
    <xf numFmtId="1" fontId="11" fillId="5" borderId="1" xfId="3" applyNumberFormat="1" applyFont="1" applyFill="1" applyBorder="1" applyAlignment="1">
      <alignment horizontal="left" vertical="center" wrapText="1"/>
    </xf>
    <xf numFmtId="0" fontId="11" fillId="0" borderId="1" xfId="3" quotePrefix="1" applyFont="1" applyBorder="1" applyAlignment="1" applyProtection="1">
      <alignment horizontal="center" vertical="center" wrapText="1"/>
      <protection locked="0"/>
    </xf>
    <xf numFmtId="1" fontId="13" fillId="5" borderId="1" xfId="2" applyNumberFormat="1" applyFont="1" applyFill="1" applyBorder="1" applyAlignment="1">
      <alignment horizontal="left" vertical="center" wrapText="1"/>
    </xf>
    <xf numFmtId="7" fontId="12" fillId="0" borderId="1" xfId="1" applyNumberFormat="1" applyFont="1" applyBorder="1" applyAlignment="1">
      <alignment vertical="center" wrapText="1"/>
    </xf>
    <xf numFmtId="1" fontId="11" fillId="0" borderId="1" xfId="5" applyFo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0" fillId="0" borderId="1" xfId="2" applyFont="1" applyBorder="1" applyAlignment="1">
      <alignment vertical="center" wrapText="1"/>
    </xf>
    <xf numFmtId="1" fontId="12" fillId="0" borderId="1" xfId="0" applyNumberFormat="1" applyFont="1" applyBorder="1" applyAlignment="1">
      <alignment vertical="center" wrapText="1"/>
    </xf>
    <xf numFmtId="1" fontId="11" fillId="0" borderId="1" xfId="3" applyNumberFormat="1" applyFont="1" applyBorder="1" applyAlignment="1">
      <alignment vertical="center" wrapText="1"/>
    </xf>
    <xf numFmtId="1" fontId="11" fillId="0" borderId="1" xfId="0" applyNumberFormat="1" applyFont="1" applyBorder="1" applyAlignment="1">
      <alignment vertical="center" wrapText="1"/>
    </xf>
    <xf numFmtId="1" fontId="11" fillId="4" borderId="1" xfId="3" applyNumberFormat="1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right" vertical="center" wrapText="1"/>
    </xf>
    <xf numFmtId="0" fontId="11" fillId="0" borderId="1" xfId="2" applyFont="1" applyBorder="1" applyAlignment="1">
      <alignment vertical="center"/>
    </xf>
    <xf numFmtId="4" fontId="9" fillId="0" borderId="1" xfId="3" applyNumberFormat="1" applyFont="1" applyBorder="1" applyAlignment="1">
      <alignment horizontal="right" vertical="center"/>
    </xf>
    <xf numFmtId="0" fontId="11" fillId="7" borderId="1" xfId="3" applyFont="1" applyFill="1" applyBorder="1" applyAlignment="1">
      <alignment horizontal="center" vertical="center" wrapText="1"/>
    </xf>
    <xf numFmtId="0" fontId="13" fillId="0" borderId="0" xfId="2" applyFont="1" applyAlignment="1">
      <alignment horizontal="left" vertical="center" wrapText="1"/>
    </xf>
    <xf numFmtId="164" fontId="20" fillId="0" borderId="0" xfId="2" applyNumberFormat="1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1" fillId="0" borderId="0" xfId="3" applyFont="1" applyAlignment="1">
      <alignment vertical="center" wrapText="1"/>
    </xf>
    <xf numFmtId="3" fontId="11" fillId="0" borderId="0" xfId="3" applyNumberFormat="1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 wrapText="1"/>
    </xf>
    <xf numFmtId="49" fontId="11" fillId="0" borderId="0" xfId="3" applyNumberFormat="1" applyFont="1" applyAlignment="1">
      <alignment horizontal="center" vertical="center"/>
    </xf>
    <xf numFmtId="4" fontId="11" fillId="9" borderId="0" xfId="3" applyNumberFormat="1" applyFont="1" applyFill="1" applyAlignment="1">
      <alignment horizontal="center" vertical="center"/>
    </xf>
    <xf numFmtId="4" fontId="11" fillId="0" borderId="0" xfId="3" applyNumberFormat="1" applyFont="1" applyAlignment="1">
      <alignment horizontal="center" vertical="center"/>
    </xf>
    <xf numFmtId="4" fontId="11" fillId="0" borderId="0" xfId="3" applyNumberFormat="1" applyFont="1" applyAlignment="1">
      <alignment horizontal="right" vertical="center"/>
    </xf>
    <xf numFmtId="4" fontId="10" fillId="0" borderId="0" xfId="2" applyNumberFormat="1" applyFont="1" applyAlignment="1">
      <alignment horizontal="right" vertical="center" wrapText="1"/>
    </xf>
    <xf numFmtId="164" fontId="11" fillId="0" borderId="0" xfId="2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" fontId="23" fillId="0" borderId="0" xfId="2" applyNumberFormat="1" applyFont="1" applyAlignment="1">
      <alignment horizontal="right" vertical="center" wrapText="1"/>
    </xf>
    <xf numFmtId="164" fontId="11" fillId="0" borderId="0" xfId="3" applyNumberFormat="1" applyFont="1" applyAlignment="1">
      <alignment horizontal="center" vertical="center" wrapText="1"/>
    </xf>
    <xf numFmtId="4" fontId="11" fillId="9" borderId="1" xfId="3" applyNumberFormat="1" applyFont="1" applyFill="1" applyBorder="1" applyAlignment="1" applyProtection="1">
      <alignment horizontal="center" vertical="center"/>
      <protection locked="0"/>
    </xf>
    <xf numFmtId="0" fontId="11" fillId="0" borderId="1" xfId="3" applyFont="1" applyBorder="1" applyAlignment="1" applyProtection="1">
      <alignment horizontal="center" vertical="center" wrapText="1"/>
      <protection locked="0"/>
    </xf>
    <xf numFmtId="164" fontId="11" fillId="5" borderId="1" xfId="0" applyNumberFormat="1" applyFont="1" applyFill="1" applyBorder="1" applyAlignment="1">
      <alignment horizontal="center" vertical="center"/>
    </xf>
    <xf numFmtId="4" fontId="11" fillId="8" borderId="1" xfId="3" applyNumberFormat="1" applyFont="1" applyFill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1" fillId="10" borderId="1" xfId="3" applyFont="1" applyFill="1" applyBorder="1" applyAlignment="1">
      <alignment horizontal="center" vertical="center"/>
    </xf>
    <xf numFmtId="0" fontId="11" fillId="11" borderId="1" xfId="3" applyFont="1" applyFill="1" applyBorder="1" applyAlignment="1">
      <alignment vertical="center" wrapText="1"/>
    </xf>
    <xf numFmtId="0" fontId="18" fillId="10" borderId="1" xfId="3" applyFont="1" applyFill="1" applyBorder="1" applyAlignment="1">
      <alignment horizontal="center" vertical="center"/>
    </xf>
    <xf numFmtId="0" fontId="11" fillId="10" borderId="1" xfId="3" applyFont="1" applyFill="1" applyBorder="1" applyAlignment="1" applyProtection="1">
      <alignment horizontal="center" vertical="center" wrapText="1"/>
      <protection locked="0"/>
    </xf>
    <xf numFmtId="0" fontId="11" fillId="10" borderId="1" xfId="3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1" fillId="10" borderId="1" xfId="3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6" borderId="1" xfId="3" applyFont="1" applyFill="1" applyBorder="1" applyAlignment="1">
      <alignment horizontal="right" vertical="center"/>
    </xf>
    <xf numFmtId="0" fontId="22" fillId="0" borderId="0" xfId="0" applyFont="1" applyAlignment="1">
      <alignment horizontal="right" vertical="center" wrapText="1"/>
    </xf>
    <xf numFmtId="0" fontId="8" fillId="4" borderId="1" xfId="4" applyFont="1" applyFill="1" applyBorder="1" applyAlignment="1">
      <alignment horizontal="left" vertical="center" wrapText="1"/>
    </xf>
    <xf numFmtId="0" fontId="11" fillId="0" borderId="1" xfId="3" applyFont="1" applyBorder="1" applyAlignment="1">
      <alignment horizontal="center" vertical="center" wrapText="1"/>
    </xf>
    <xf numFmtId="3" fontId="21" fillId="2" borderId="1" xfId="3" applyNumberFormat="1" applyFont="1" applyFill="1" applyBorder="1" applyAlignment="1">
      <alignment horizontal="center" vertical="center"/>
    </xf>
    <xf numFmtId="4" fontId="11" fillId="6" borderId="1" xfId="3" applyNumberFormat="1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1" fillId="0" borderId="1" xfId="3" applyNumberFormat="1" applyFont="1" applyBorder="1" applyAlignment="1" applyProtection="1">
      <alignment horizontal="center" vertical="center"/>
      <protection locked="0"/>
    </xf>
    <xf numFmtId="3" fontId="11" fillId="0" borderId="1" xfId="3" applyNumberFormat="1" applyFont="1" applyBorder="1" applyAlignment="1">
      <alignment horizontal="center" vertical="center"/>
    </xf>
    <xf numFmtId="4" fontId="11" fillId="9" borderId="1" xfId="3" applyNumberFormat="1" applyFont="1" applyFill="1" applyBorder="1" applyAlignment="1" applyProtection="1">
      <alignment horizontal="center" vertical="center"/>
      <protection locked="0"/>
    </xf>
    <xf numFmtId="4" fontId="11" fillId="2" borderId="1" xfId="3" applyNumberFormat="1" applyFont="1" applyFill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right" vertical="center"/>
    </xf>
    <xf numFmtId="0" fontId="11" fillId="0" borderId="1" xfId="3" applyFont="1" applyBorder="1" applyAlignment="1" applyProtection="1">
      <alignment horizontal="center" vertical="center" wrapText="1"/>
      <protection locked="0"/>
    </xf>
    <xf numFmtId="0" fontId="11" fillId="0" borderId="2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5" borderId="2" xfId="3" applyFont="1" applyFill="1" applyBorder="1" applyAlignment="1" applyProtection="1">
      <alignment horizontal="center" vertical="center"/>
      <protection locked="0"/>
    </xf>
    <xf numFmtId="0" fontId="11" fillId="5" borderId="3" xfId="3" applyFont="1" applyFill="1" applyBorder="1" applyAlignment="1" applyProtection="1">
      <alignment horizontal="center" vertical="center"/>
      <protection locked="0"/>
    </xf>
    <xf numFmtId="0" fontId="11" fillId="0" borderId="2" xfId="3" applyFont="1" applyBorder="1">
      <alignment horizontal="left" vertical="center"/>
    </xf>
    <xf numFmtId="0" fontId="11" fillId="0" borderId="3" xfId="3" applyFont="1" applyBorder="1">
      <alignment horizontal="left" vertical="center"/>
    </xf>
    <xf numFmtId="164" fontId="11" fillId="5" borderId="1" xfId="0" applyNumberFormat="1" applyFont="1" applyFill="1" applyBorder="1" applyAlignment="1">
      <alignment horizontal="center" vertical="center"/>
    </xf>
    <xf numFmtId="1" fontId="11" fillId="0" borderId="1" xfId="3" applyNumberFormat="1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10" borderId="1" xfId="3" applyFont="1" applyFill="1" applyBorder="1" applyAlignment="1">
      <alignment horizontal="center" vertical="center"/>
    </xf>
    <xf numFmtId="0" fontId="11" fillId="0" borderId="1" xfId="3" applyFont="1" applyBorder="1" applyAlignment="1">
      <alignment horizontal="left" vertical="center" wrapText="1"/>
    </xf>
    <xf numFmtId="164" fontId="11" fillId="8" borderId="1" xfId="0" applyNumberFormat="1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0" fontId="11" fillId="2" borderId="3" xfId="3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4" fontId="11" fillId="0" borderId="2" xfId="3" applyNumberFormat="1" applyFont="1" applyBorder="1" applyAlignment="1">
      <alignment horizontal="right" vertical="center"/>
    </xf>
    <xf numFmtId="4" fontId="11" fillId="0" borderId="3" xfId="3" applyNumberFormat="1" applyFont="1" applyBorder="1" applyAlignment="1">
      <alignment horizontal="right" vertical="center"/>
    </xf>
    <xf numFmtId="0" fontId="17" fillId="0" borderId="1" xfId="3" applyFont="1" applyBorder="1" applyAlignment="1">
      <alignment horizontal="left" vertical="center" wrapText="1"/>
    </xf>
    <xf numFmtId="0" fontId="11" fillId="8" borderId="1" xfId="3" applyFont="1" applyFill="1" applyBorder="1" applyAlignment="1">
      <alignment horizontal="center" vertical="center"/>
    </xf>
    <xf numFmtId="0" fontId="11" fillId="10" borderId="2" xfId="3" applyFont="1" applyFill="1" applyBorder="1" applyAlignment="1" applyProtection="1">
      <alignment horizontal="center" vertical="center"/>
      <protection locked="0"/>
    </xf>
    <xf numFmtId="0" fontId="11" fillId="10" borderId="3" xfId="3" applyFont="1" applyFill="1" applyBorder="1" applyAlignment="1" applyProtection="1">
      <alignment horizontal="center" vertical="center"/>
      <protection locked="0"/>
    </xf>
    <xf numFmtId="4" fontId="11" fillId="0" borderId="1" xfId="3" applyNumberFormat="1" applyFont="1" applyBorder="1" applyAlignment="1">
      <alignment horizontal="center" vertical="center" wrapText="1"/>
    </xf>
    <xf numFmtId="4" fontId="11" fillId="0" borderId="1" xfId="3" applyNumberFormat="1" applyFont="1" applyBorder="1" applyAlignment="1">
      <alignment horizontal="right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left" vertical="center" wrapText="1"/>
    </xf>
    <xf numFmtId="0" fontId="11" fillId="0" borderId="3" xfId="3" applyFont="1" applyBorder="1" applyAlignment="1">
      <alignment horizontal="left" vertical="center" wrapText="1"/>
    </xf>
    <xf numFmtId="3" fontId="11" fillId="0" borderId="1" xfId="3" applyNumberFormat="1" applyFont="1" applyBorder="1" applyAlignment="1">
      <alignment horizontal="center" vertical="center" wrapText="1"/>
    </xf>
    <xf numFmtId="49" fontId="11" fillId="0" borderId="1" xfId="3" applyNumberFormat="1" applyFont="1" applyBorder="1" applyAlignment="1" applyProtection="1">
      <alignment horizontal="center" vertical="center" wrapText="1"/>
      <protection locked="0"/>
    </xf>
    <xf numFmtId="4" fontId="11" fillId="9" borderId="1" xfId="3" applyNumberFormat="1" applyFont="1" applyFill="1" applyBorder="1" applyAlignment="1" applyProtection="1">
      <alignment horizontal="center" vertical="center" wrapText="1"/>
      <protection locked="0"/>
    </xf>
    <xf numFmtId="4" fontId="11" fillId="2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Currency" xfId="1" builtinId="4"/>
    <cellStyle name="Hyperlink" xfId="2" builtinId="8"/>
    <cellStyle name="In process" xfId="5" xr:uid="{B6E9A027-AD2C-4D84-930C-B219BCBB73D7}"/>
    <cellStyle name="Normal" xfId="0" builtinId="0"/>
    <cellStyle name="Normal 2" xfId="3" xr:uid="{D169F1B5-C3DD-4ABA-B6CF-514AB4F444A8}"/>
    <cellStyle name="Normal 2 2" xfId="4" xr:uid="{6C9D2B0A-878A-4612-ADA3-649EBD52147A}"/>
  </cellStyles>
  <dxfs count="510"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26</xdr:col>
      <xdr:colOff>257175</xdr:colOff>
      <xdr:row>2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806576-E383-4A4E-BD95-424A3942174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0"/>
          <a:ext cx="2695575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Landry/Desktop/Attachment%201%20-%202020%20MSBG%20Grocery%20Bid%20-%20Western%20zone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goossens/Dropbox/Food4Schools/Mass/Bids/2019-2020/Submitted%20Bids/Grocery/Thurston/Thurston%20Bid%20Update%20January%2014,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 Company Name Here"/>
      <sheetName val="FFS Item Summary 2020"/>
      <sheetName val="Sheet1"/>
    </sheetNames>
    <sheetDataSet>
      <sheetData sheetId="0" refreshError="1"/>
      <sheetData sheetId="1">
        <row r="9">
          <cell r="E9">
            <v>968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RSTON FOODS, INC"/>
      <sheetName val="FFS Item Summary 2019"/>
      <sheetName val="FFS Item Summary 2020"/>
      <sheetName val="Release Notes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/i1uzmm9je17q56j/LOL%20Mozz.pdf?dl=0" TargetMode="External"/><Relationship Id="rId671" Type="http://schemas.openxmlformats.org/officeDocument/2006/relationships/hyperlink" Target="https://www.dropbox.com/s/oqqf90yhg1ro1s6/General%20Mills.pdf?dl=0" TargetMode="External"/><Relationship Id="rId769" Type="http://schemas.openxmlformats.org/officeDocument/2006/relationships/hyperlink" Target="https://www.dropbox.com/s/m97m1n95j2yi0yn/HN%20Cheerio.pdf?dl=0" TargetMode="External"/><Relationship Id="rId976" Type="http://schemas.openxmlformats.org/officeDocument/2006/relationships/hyperlink" Target="https://www.dropbox.com/s/ulc3g70tpk7g9in/Minor%27s%20General%20Tso%27s%20RTU%20Sauce%204%20x%200.pdf?dl=0" TargetMode="External"/><Relationship Id="rId21" Type="http://schemas.openxmlformats.org/officeDocument/2006/relationships/hyperlink" Target="https://www.dropbox.com/s/23u38g78awz5wbs/Yangs%20General%20Tso%2015563-0%2007062017.pdf?dl=0" TargetMode="External"/><Relationship Id="rId324" Type="http://schemas.openxmlformats.org/officeDocument/2006/relationships/hyperlink" Target="https://www.dropbox.com/s/vrf9ecexdv6n69j/alt-nutritionals-59701-1718sy-mozzarella-string-cheese-093017.pdf?dl=0" TargetMode="External"/><Relationship Id="rId531" Type="http://schemas.openxmlformats.org/officeDocument/2006/relationships/hyperlink" Target="https://www.dropbox.com/s/isqp0r3atise8ak/BAKE%20CRAFTERS.pdf?dl=0" TargetMode="External"/><Relationship Id="rId629" Type="http://schemas.openxmlformats.org/officeDocument/2006/relationships/hyperlink" Target="https://www.dropbox.com/s/cr0g9hmi2vdqrh9/General%20Mills.pdf?dl=0" TargetMode="External"/><Relationship Id="rId170" Type="http://schemas.openxmlformats.org/officeDocument/2006/relationships/hyperlink" Target="https://www.dropbox.com/s/fgqyebtyb81ouet/Ardmore%20Mango%20Wango%204oz%2032702.pdf?dl=0" TargetMode="External"/><Relationship Id="rId836" Type="http://schemas.openxmlformats.org/officeDocument/2006/relationships/hyperlink" Target="https://www.dropbox.com/s/ijuglq3gxyijsit/Stonyfield%20Organic%20Variety%20Pack%204oz%2030525.pdf?dl=0" TargetMode="External"/><Relationship Id="rId1021" Type="http://schemas.openxmlformats.org/officeDocument/2006/relationships/hyperlink" Target="https://www.dropbox.com/s/ih8dcg904hp4s3f/WGHOT188%20WG%20White%20Wheat%20Hot%20Dog%20Bun.pdf?dl=0" TargetMode="External"/><Relationship Id="rId268" Type="http://schemas.openxmlformats.org/officeDocument/2006/relationships/hyperlink" Target="https://www.dropbox.com/s/jl8719lz3a21k5e/Kellogg%20Scooby%20Doo%20Grahams%2011334%20CN.pdf?dl=0" TargetMode="External"/><Relationship Id="rId475" Type="http://schemas.openxmlformats.org/officeDocument/2006/relationships/hyperlink" Target="https://www.dropbox.com/s/70lygd27mg21gaa/Buy%20American_FritoLay_1-5-18.pdf?dl=0" TargetMode="External"/><Relationship Id="rId682" Type="http://schemas.openxmlformats.org/officeDocument/2006/relationships/hyperlink" Target="https://www.dropbox.com/s/yn9ltnculzejti1/Yangs%205th%20Taste.pdf?dl=0" TargetMode="External"/><Relationship Id="rId903" Type="http://schemas.openxmlformats.org/officeDocument/2006/relationships/hyperlink" Target="https://www.dropbox.com/s/y3t3ex0jjuhfm6y/BakedCheetos_FH_PFS_%2862984%29_012019.pdf?dl=0" TargetMode="External"/><Relationship Id="rId32" Type="http://schemas.openxmlformats.org/officeDocument/2006/relationships/hyperlink" Target="https://www.dropbox.com/s/png7ezo3o6wk869/Cheddar_Cheese_Sauce-5705.pdf?dl=0" TargetMode="External"/><Relationship Id="rId128" Type="http://schemas.openxmlformats.org/officeDocument/2006/relationships/hyperlink" Target="https://www.dropbox.com/s/yrpqgq8nd9d1yvy/Muffintown%202670%20CC%20Muffin.pdf?dl=0" TargetMode="External"/><Relationship Id="rId335" Type="http://schemas.openxmlformats.org/officeDocument/2006/relationships/hyperlink" Target="https://www.dropbox.com/s/5tugkfa6zocv8t4/KE0708A5.pdf?dl=0" TargetMode="External"/><Relationship Id="rId542" Type="http://schemas.openxmlformats.org/officeDocument/2006/relationships/hyperlink" Target="https://www.dropbox.com/s/dg7k2st552afrky/Hadley%20Farms.pdf?dl=0" TargetMode="External"/><Relationship Id="rId987" Type="http://schemas.openxmlformats.org/officeDocument/2006/relationships/hyperlink" Target="https://www.dropbox.com/s/v34ar4cbjysl9de/KE788B3.pdf?dl=0" TargetMode="External"/><Relationship Id="rId181" Type="http://schemas.openxmlformats.org/officeDocument/2006/relationships/hyperlink" Target="https://www.dropbox.com/s/oxii56cqmm17bzs/Tyson%2070312%20Spicy%20patty.pdf?dl=0" TargetMode="External"/><Relationship Id="rId402" Type="http://schemas.openxmlformats.org/officeDocument/2006/relationships/hyperlink" Target="https://www.dropbox.com/s/zwrz6azd51bpiug/Armour%20Bacon%20Fully%20Cooked%20RS%20%2312119.pdf?dl=0" TargetMode="External"/><Relationship Id="rId847" Type="http://schemas.openxmlformats.org/officeDocument/2006/relationships/hyperlink" Target="https://www.dropbox.com/s/joyuujxb3164fey/Ardmore%20Dragon%20Punch%204oz%2032703.pdf?dl=0" TargetMode="External"/><Relationship Id="rId1032" Type="http://schemas.openxmlformats.org/officeDocument/2006/relationships/hyperlink" Target="https://www.dropbox.com/s/vkalnxy10a8zlb8/Envy.PDF?dl=0" TargetMode="External"/><Relationship Id="rId279" Type="http://schemas.openxmlformats.org/officeDocument/2006/relationships/hyperlink" Target="https://www.dropbox.com/s/ao5d1eter4kektv/Popchips%20Sea%20salt%20vinegar%2075500.pdf?dl=0" TargetMode="External"/><Relationship Id="rId486" Type="http://schemas.openxmlformats.org/officeDocument/2006/relationships/hyperlink" Target="https://www.dropbox.com/s/cr6d43jwe80lmyc/J%26J.pdf?dl=0" TargetMode="External"/><Relationship Id="rId693" Type="http://schemas.openxmlformats.org/officeDocument/2006/relationships/hyperlink" Target="https://www.dropbox.com/s/oxhsxw35drphbwk/Disp%20catsup.pdf?dl=0" TargetMode="External"/><Relationship Id="rId707" Type="http://schemas.openxmlformats.org/officeDocument/2006/relationships/hyperlink" Target="https://www.dropbox.com/s/eed215v46x85y9f/Kellogg%20WG%20Cheese%20It%20Bulk%2011314%20CN.pdf?dl=0" TargetMode="External"/><Relationship Id="rId914" Type="http://schemas.openxmlformats.org/officeDocument/2006/relationships/hyperlink" Target="https://www.dropbox.com/s/8vg7s5mfoyhlld5/SunchipsSnackMix_HarvestCheddar_PFS_%2830820%29_012019.pdf?dl=0" TargetMode="External"/><Relationship Id="rId43" Type="http://schemas.openxmlformats.org/officeDocument/2006/relationships/hyperlink" Target="https://www.dropbox.com/s/vr8acewu56l49lo/Hersheys%20Chocolate%20milk%20SS.pdf?dl=0" TargetMode="External"/><Relationship Id="rId139" Type="http://schemas.openxmlformats.org/officeDocument/2006/relationships/hyperlink" Target="https://www.dropbox.com/s/irplv9n1wu9ryna/KE0999.pdf?dl=0" TargetMode="External"/><Relationship Id="rId346" Type="http://schemas.openxmlformats.org/officeDocument/2006/relationships/hyperlink" Target="https://www.dropbox.com/s/varxyhlap0qd1kr/Rich%20Chicks%2054485.pdf?dl=0" TargetMode="External"/><Relationship Id="rId553" Type="http://schemas.openxmlformats.org/officeDocument/2006/relationships/hyperlink" Target="https://www.dropbox.com/s/oqqf90yhg1ro1s6/General%20Mills.pdf?dl=0" TargetMode="External"/><Relationship Id="rId760" Type="http://schemas.openxmlformats.org/officeDocument/2006/relationships/hyperlink" Target="https://www.dropbox.com/s/ga88lp3zzv97kps/Sky%20Blue%20Crumb%20Cake272.pdf?dl=0" TargetMode="External"/><Relationship Id="rId998" Type="http://schemas.openxmlformats.org/officeDocument/2006/relationships/hyperlink" Target="https://www.dropbox.com/s/5puezs1ow5jqzof/pilsbury%20cinnamon-roll-rough-94562-11111-new-11-23.pdf?dl=0" TargetMode="External"/><Relationship Id="rId192" Type="http://schemas.openxmlformats.org/officeDocument/2006/relationships/hyperlink" Target="https://www.dropbox.com/s/nm5uwsfs86e0wtf/Viking%20WG%20Fish%20Sticks%20Potato%20Crusted%2035397.pdf?dl=0" TargetMode="External"/><Relationship Id="rId206" Type="http://schemas.openxmlformats.org/officeDocument/2006/relationships/hyperlink" Target="https://www.dropbox.com/s/28molqwyh1n1kov/Armour%20Bacon%20Bits%20%2312254.pdf?dl=0" TargetMode="External"/><Relationship Id="rId413" Type="http://schemas.openxmlformats.org/officeDocument/2006/relationships/hyperlink" Target="https://www.dropbox.com/s/y5jvvldt2h79eh9/Taco%20shell.pdf?dl=0" TargetMode="External"/><Relationship Id="rId858" Type="http://schemas.openxmlformats.org/officeDocument/2006/relationships/hyperlink" Target="https://www.dropbox.com/s/yzk7akb8beb7oaw/Tyson%20Pepperoni%2025%23%2043070.pdf?dl=0" TargetMode="External"/><Relationship Id="rId1043" Type="http://schemas.openxmlformats.org/officeDocument/2006/relationships/hyperlink" Target="https://www.dropbox.com/s/3rzrs3gvobkw0lg/2%20WG%20Cinnamon%20Chex%E2%84%A2%20Cereal%20Single%20Serve%20K12%20...pdf?dl=0" TargetMode="External"/><Relationship Id="rId497" Type="http://schemas.openxmlformats.org/officeDocument/2006/relationships/hyperlink" Target="https://www.dropbox.com/s/q4vfu0q8aduevk6/MSBG%20EXEMPTION%20MIXED%20VEG.pdf?dl=0" TargetMode="External"/><Relationship Id="rId620" Type="http://schemas.openxmlformats.org/officeDocument/2006/relationships/hyperlink" Target="https://www.dropbox.com/s/vjw5awa30uq559u/Rich%20Chicks.pdf?dl=0" TargetMode="External"/><Relationship Id="rId718" Type="http://schemas.openxmlformats.org/officeDocument/2006/relationships/hyperlink" Target="https://www.dropbox.com/s/5qvtxdyafjervts/16387%20Pizza%20Dough%20Formulation%20Statement.pdf?dl=0" TargetMode="External"/><Relationship Id="rId925" Type="http://schemas.openxmlformats.org/officeDocument/2006/relationships/hyperlink" Target="https://www.dropbox.com/s/s1tfnvcybiojsry/Welch%27s%20Fruit%20Snacks%201.55oz%2025712%2025716%2025717%2025765.pdf?dl=0" TargetMode="External"/><Relationship Id="rId357" Type="http://schemas.openxmlformats.org/officeDocument/2006/relationships/hyperlink" Target="https://www.dropbox.com/s/97c97tzleu2zsct/BARILLA%20-%20100%20%20WHOLE%20GRAIN%20Spec%20US%20JUN%202016.pdf?dl=0" TargetMode="External"/><Relationship Id="rId1110" Type="http://schemas.openxmlformats.org/officeDocument/2006/relationships/hyperlink" Target="https://www.dropbox.com/s/nhcnvjttpikqs6y/Diamond%20Crystal.pdf?dl=0" TargetMode="External"/><Relationship Id="rId54" Type="http://schemas.openxmlformats.org/officeDocument/2006/relationships/hyperlink" Target="https://www.dropbox.com/s/16lkpiihiywbd2s/300154-Gluten-Free-Hot-Dog-Bun-Spec-Sheet-August-2016.pdf?dl=0" TargetMode="External"/><Relationship Id="rId217" Type="http://schemas.openxmlformats.org/officeDocument/2006/relationships/hyperlink" Target="https://www.dropbox.com/s/1ywize7gf78d4j5/Tasty%20Ravioli.pdf?dl=0" TargetMode="External"/><Relationship Id="rId564" Type="http://schemas.openxmlformats.org/officeDocument/2006/relationships/hyperlink" Target="https://www.dropbox.com/s/oqqf90yhg1ro1s6/General%20Mills.pdf?dl=0" TargetMode="External"/><Relationship Id="rId771" Type="http://schemas.openxmlformats.org/officeDocument/2006/relationships/hyperlink" Target="https://www.dropbox.com/s/zyddocyz1dl9sux/CTC.pdf?dl=0" TargetMode="External"/><Relationship Id="rId869" Type="http://schemas.openxmlformats.org/officeDocument/2006/relationships/hyperlink" Target="https://www.dropbox.com/s/28molqwyh1n1kov/Armour%20Bacon%20Bits%20%2312254.pdf?dl=0" TargetMode="External"/><Relationship Id="rId424" Type="http://schemas.openxmlformats.org/officeDocument/2006/relationships/hyperlink" Target="https://www.dropbox.com/s/91x4j43bowzq8p4/Crowly%20Sour%20Cream%20PC%2030460.pdf?dl=0" TargetMode="External"/><Relationship Id="rId631" Type="http://schemas.openxmlformats.org/officeDocument/2006/relationships/hyperlink" Target="https://www.dropbox.com/s/w2drbg96n44qcub/Cargill%20Salt%20LETTER%20Buy%20American%202018.pdf?dl=0" TargetMode="External"/><Relationship Id="rId729" Type="http://schemas.openxmlformats.org/officeDocument/2006/relationships/hyperlink" Target="https://www.dropbox.com/s/kr9wkjx0gr837z5/080666wgpancakebite2goe.pdf?dl=0" TargetMode="External"/><Relationship Id="rId1054" Type="http://schemas.openxmlformats.org/officeDocument/2006/relationships/hyperlink" Target="https://www.dropbox.com/s/pousahsgi75yyc7/Tyson%20Item%20666010-0928%20%2816660100928%29.pdf?dl=0" TargetMode="External"/><Relationship Id="rId270" Type="http://schemas.openxmlformats.org/officeDocument/2006/relationships/hyperlink" Target="https://www.dropbox.com/s/xm0x0xd4cf1wgr6/Kellogg%20Cocoa%20Krispie%20Cereal%20Bar%2010144%20CN.pdf?dl=0" TargetMode="External"/><Relationship Id="rId936" Type="http://schemas.openxmlformats.org/officeDocument/2006/relationships/hyperlink" Target="https://www.dropbox.com/s/06ljtfmneot4z5s/Popchips%20BBQ%2072200.pdf?dl=0" TargetMode="External"/><Relationship Id="rId65" Type="http://schemas.openxmlformats.org/officeDocument/2006/relationships/hyperlink" Target="https://www.dropbox.com/s/p4tqf11cwypwj3o/Hadley%20Croissant%20139.pdf?dl=0" TargetMode="External"/><Relationship Id="rId130" Type="http://schemas.openxmlformats.org/officeDocument/2006/relationships/hyperlink" Target="https://www.dropbox.com/s/lhw8yujxx37pran/1960043582%20AJ%20Whole%20Grain%20Pancakes-signed.pdf?dl=0" TargetMode="External"/><Relationship Id="rId368" Type="http://schemas.openxmlformats.org/officeDocument/2006/relationships/hyperlink" Target="https://www.dropbox.com/s/a8oyplyzgr9l66o/WGHAM168%20WG%20WW%20Hamburger%20Bun.pdf?dl=0" TargetMode="External"/><Relationship Id="rId575" Type="http://schemas.openxmlformats.org/officeDocument/2006/relationships/hyperlink" Target="http://www.msn.com/?ocid=iehp" TargetMode="External"/><Relationship Id="rId782" Type="http://schemas.openxmlformats.org/officeDocument/2006/relationships/hyperlink" Target="https://www.dropbox.com/s/rys7nzuda41n7mt/smart_balance.pdf?dl=0" TargetMode="External"/><Relationship Id="rId228" Type="http://schemas.openxmlformats.org/officeDocument/2006/relationships/hyperlink" Target="https://www.dropbox.com/s/4ms77tr63iuvr0h/McCain%20Snowflake%20Coated%20Fries%203-8inch%2032085.pdf?dl=0" TargetMode="External"/><Relationship Id="rId435" Type="http://schemas.openxmlformats.org/officeDocument/2006/relationships/hyperlink" Target="https://www.dropbox.com/s/rrhbedasuru7nx5/Major%20Turkey%20Gravy%20Mix%2025295.pdf?dl=0" TargetMode="External"/><Relationship Id="rId642" Type="http://schemas.openxmlformats.org/officeDocument/2006/relationships/hyperlink" Target="https://www.dropbox.com/s/r2ls8xqt4fsv1f5/KENS.pdf?dl=0" TargetMode="External"/><Relationship Id="rId1065" Type="http://schemas.openxmlformats.org/officeDocument/2006/relationships/hyperlink" Target="https://www.dropbox.com/s/6v4e466xrx3bx36/Tyson%20Item%20005210-0928%20%2810052100928%29.pdf?dl=0" TargetMode="External"/><Relationship Id="rId281" Type="http://schemas.openxmlformats.org/officeDocument/2006/relationships/hyperlink" Target="https://www.dropbox.com/s/w6oze9l05t2msmo/Kellogg%20WG%20Poptart%20Blueberry%201.7oz%2010334%20CN.pdf?dl=0" TargetMode="External"/><Relationship Id="rId502" Type="http://schemas.openxmlformats.org/officeDocument/2006/relationships/hyperlink" Target="https://www.dropbox.com/s/67o1v1sj8egohfb/MSBG%20EXEMPTION%20COUNTRY%20PURE.pdf?dl=0" TargetMode="External"/><Relationship Id="rId947" Type="http://schemas.openxmlformats.org/officeDocument/2006/relationships/hyperlink" Target="https://www.dropbox.com/s/fj3pwwe4qa1h41a/Kellogg%20WG%20Rice%20Krispy%20Treat%2010141%20CN.pdf?dl=0" TargetMode="External"/><Relationship Id="rId76" Type="http://schemas.openxmlformats.org/officeDocument/2006/relationships/hyperlink" Target="https://www.dropbox.com/s/j40knwovo3gmayn/6075.breadslice.pumpkin1137.pdf?dl=0" TargetMode="External"/><Relationship Id="rId141" Type="http://schemas.openxmlformats.org/officeDocument/2006/relationships/hyperlink" Target="https://www.dropbox.com/s/hccbgm2m9urh7q3/KC%20Masterpiece%20BBQ%20Sauce%2025655.pdf?dl=0" TargetMode="External"/><Relationship Id="rId379" Type="http://schemas.openxmlformats.org/officeDocument/2006/relationships/hyperlink" Target="https://www.dropbox.com/s/2n8gjih13pp4k5r/Americana%20Pancake%20Syrup%20Cup%2021560.pdf?dl=0" TargetMode="External"/><Relationship Id="rId586" Type="http://schemas.openxmlformats.org/officeDocument/2006/relationships/hyperlink" Target="https://www.dropbox.com/s/khiy0u6zqt9th5h/Tasty%20Brands.pdf?dl=0" TargetMode="External"/><Relationship Id="rId793" Type="http://schemas.openxmlformats.org/officeDocument/2006/relationships/hyperlink" Target="https://www.dropbox.com/s/5h86fsl2q8uvmax/Cheerio%20MG.pdf?dl=0" TargetMode="External"/><Relationship Id="rId807" Type="http://schemas.openxmlformats.org/officeDocument/2006/relationships/hyperlink" Target="https://www.dropbox.com/s/ntamwbiv2rt68yz/Muffintown%202666%20AC%20Muffin.pdf?dl=0" TargetMode="External"/><Relationship Id="rId7" Type="http://schemas.openxmlformats.org/officeDocument/2006/relationships/hyperlink" Target="https://www.dropbox.com/s/t4y4w0nt29giq9h/Disp%20Must.pdf?dl=0" TargetMode="External"/><Relationship Id="rId239" Type="http://schemas.openxmlformats.org/officeDocument/2006/relationships/hyperlink" Target="https://www.dropbox.com/s/q1v14ceornf78ny/RFCheetosPuffs_FH_PFS_%2821912%29_012019.pdf?dl=0" TargetMode="External"/><Relationship Id="rId446" Type="http://schemas.openxmlformats.org/officeDocument/2006/relationships/hyperlink" Target="https://www.dropbox.com/s/nepg95lqybfzk07/Delta%20White%20Rice%20Parboiled%2014690.pdf?dl=0" TargetMode="External"/><Relationship Id="rId653" Type="http://schemas.openxmlformats.org/officeDocument/2006/relationships/hyperlink" Target="https://www.dropbox.com/s/tvt2y6aa4m42vty/Old%20N%20%20TNTBuy%20American%20Statement%20%281%29.pdf?dl=0" TargetMode="External"/><Relationship Id="rId1076" Type="http://schemas.openxmlformats.org/officeDocument/2006/relationships/hyperlink" Target="https://www.dropbox.com/s/qoatlck7zf6cyk9/Super%20Bakery.pdf?dl=0" TargetMode="External"/><Relationship Id="rId292" Type="http://schemas.openxmlformats.org/officeDocument/2006/relationships/hyperlink" Target="https://www.dropbox.com/s/8ql3t4eoepo3d1a/BOF%20WG%20Tortilla%20Chips%201.5oz%2011812%20CN.pdf?dl=0" TargetMode="External"/><Relationship Id="rId306" Type="http://schemas.openxmlformats.org/officeDocument/2006/relationships/hyperlink" Target="https://www.dropbox.com/s/m1hnzgwukaa162q/RC81401%20PREMIUM%20CHICKEN%20SAUSAGE%20PATTY%2C%20CN%20LABELED%2C%20FULLY%20COOKED%20-%20PNL.pdf?dl=0" TargetMode="External"/><Relationship Id="rId860" Type="http://schemas.openxmlformats.org/officeDocument/2006/relationships/hyperlink" Target="https://www.dropbox.com/s/nhqctckt5wrp37m/TNT%20Roast%20Beef.pdf?dl=0" TargetMode="External"/><Relationship Id="rId958" Type="http://schemas.openxmlformats.org/officeDocument/2006/relationships/hyperlink" Target="https://www.dropbox.com/s/t2e8yizhbsqci0w/Keebler%20Honey%20Graham.pdf?dl=0" TargetMode="External"/><Relationship Id="rId87" Type="http://schemas.openxmlformats.org/officeDocument/2006/relationships/hyperlink" Target="https://www.dropbox.com/s/lqje33o0eo1h248/06670.pdf?dl=0" TargetMode="External"/><Relationship Id="rId513" Type="http://schemas.openxmlformats.org/officeDocument/2006/relationships/hyperlink" Target="https://www.dropbox.com/s/q9zsgdy2rbmmmbf/MSBG%20EXEMPTION%20AP%20EVE.pdf?dl=0" TargetMode="External"/><Relationship Id="rId597" Type="http://schemas.openxmlformats.org/officeDocument/2006/relationships/hyperlink" Target="https://www.dropbox.com/s/9djcfgnvp16l00w/Dakota%20Growers.pdf?dl=0" TargetMode="External"/><Relationship Id="rId720" Type="http://schemas.openxmlformats.org/officeDocument/2006/relationships/hyperlink" Target="https://www.dropbox.com/s/i8tgh16xf9knzvp/Bakecrafter%20waffle%201453%2008012017.pdf?dl=0" TargetMode="External"/><Relationship Id="rId818" Type="http://schemas.openxmlformats.org/officeDocument/2006/relationships/hyperlink" Target="https://www.dropbox.com/s/2vedykhismhu5c6/08198%20%20WG%20Eng%20Muffin%20Nutritional%20%281%29.pdf?dl=0" TargetMode="External"/><Relationship Id="rId152" Type="http://schemas.openxmlformats.org/officeDocument/2006/relationships/hyperlink" Target="https://www.dropbox.com/s/aqp3w4w698yt7m7/Dannon%20Vanilla%20Greek%205.3oz%20Yogurt%2030531.pdf?dl=0" TargetMode="External"/><Relationship Id="rId457" Type="http://schemas.openxmlformats.org/officeDocument/2006/relationships/hyperlink" Target="https://www.dropbox.com/s/0q0zf7gviv3jhii/Picnik%20BBQ%20Sauce%2025645.pdf?dl=0" TargetMode="External"/><Relationship Id="rId1003" Type="http://schemas.openxmlformats.org/officeDocument/2006/relationships/hyperlink" Target="https://www.dropbox.com/s/4820d7uznd3rktt/17015pizzadoughbidspec1.pdf?dl=0" TargetMode="External"/><Relationship Id="rId1087" Type="http://schemas.openxmlformats.org/officeDocument/2006/relationships/hyperlink" Target="https://www.dropbox.com/s/iukv71u9hzx4dpn/Advance%2068050.pdf?dl=0" TargetMode="External"/><Relationship Id="rId664" Type="http://schemas.openxmlformats.org/officeDocument/2006/relationships/hyperlink" Target="https://www.dropbox.com/s/fr4r4ci132dmbvc/AFS%2072001%28%206PACK%29%20%26%2082001%28%202PACK%29%20TANGERINE%20CHICKEN%20WG%20%20%2809-14-2017%29.pdf?dl=0" TargetMode="External"/><Relationship Id="rId871" Type="http://schemas.openxmlformats.org/officeDocument/2006/relationships/hyperlink" Target="https://www.dropbox.com/s/o0bhxt05jq5pgky/Angela%20Mia%20LS%20Marinara%20Sauce%205535.pdf?dl=0" TargetMode="External"/><Relationship Id="rId969" Type="http://schemas.openxmlformats.org/officeDocument/2006/relationships/hyperlink" Target="https://www.dropbox.com/s/ldveu3c7qpsin0v/70005.pdf?dl=0" TargetMode="External"/><Relationship Id="rId14" Type="http://schemas.openxmlformats.org/officeDocument/2006/relationships/hyperlink" Target="https://www.dropbox.com/s/lven7jfr7y9r0it/Smokewood%20tubs.pdf?dl=0" TargetMode="External"/><Relationship Id="rId317" Type="http://schemas.openxmlformats.org/officeDocument/2006/relationships/hyperlink" Target="https://www.dropbox.com/s/oqq4oail6sbegll/bushshommusmadeeasy1718sellsheet.pdf?dl=0" TargetMode="External"/><Relationship Id="rId524" Type="http://schemas.openxmlformats.org/officeDocument/2006/relationships/hyperlink" Target="https://www.dropbox.com/s/cvlcdnfa5jnoqmo/Sky%20Blue.pdf?dl=0" TargetMode="External"/><Relationship Id="rId731" Type="http://schemas.openxmlformats.org/officeDocument/2006/relationships/hyperlink" Target="https://www.dropbox.com/s/0wltflh40m8k8yu/SUPER%20BAKERY%20-%207786%20-%20WG%206%20PK%20MINI%20CHOCOLATE%20DONUTS.pdf?dl=0" TargetMode="External"/><Relationship Id="rId98" Type="http://schemas.openxmlformats.org/officeDocument/2006/relationships/hyperlink" Target="https://www.dropbox.com/s/vb1z75z0w087gsa/Red%20Gold%20Marinara%20cup%20168%20ct%2002192018.pdf?dl=0" TargetMode="External"/><Relationship Id="rId163" Type="http://schemas.openxmlformats.org/officeDocument/2006/relationships/hyperlink" Target="https://www.dropbox.com/s/yew4rswklo03f4l/Apple%20%26%20Eve%20Fruitables%20Plus%20Tropical%20Twist%204.23oz%20%206724.pdf?dl=0" TargetMode="External"/><Relationship Id="rId370" Type="http://schemas.openxmlformats.org/officeDocument/2006/relationships/hyperlink" Target="https://www.dropbox.com/s/b5tz4m1gfmsqj1c/Cedar%27s%20Hummus%20Original%20Bulk%2029024.pdf?dl=0" TargetMode="External"/><Relationship Id="rId829" Type="http://schemas.openxmlformats.org/officeDocument/2006/relationships/hyperlink" Target="https://www.dropbox.com/s/tgjaq1i437ll3r9/Dannon%20Blueberry%20Greek%205.3oz%20Yogurt%2030530.pdf?dl=0" TargetMode="External"/><Relationship Id="rId1014" Type="http://schemas.openxmlformats.org/officeDocument/2006/relationships/hyperlink" Target="https://www.dropbox.com/s/axll8wpox6kszd8/Chortles%20WG%20Chocolate%20Grahams%2011261%20CN.pdf?dl=0" TargetMode="External"/><Relationship Id="rId230" Type="http://schemas.openxmlformats.org/officeDocument/2006/relationships/hyperlink" Target="https://www.dropbox.com/s/7qbmlxew2e5snuo/1000004309_2017.pdf?dl=0" TargetMode="External"/><Relationship Id="rId468" Type="http://schemas.openxmlformats.org/officeDocument/2006/relationships/hyperlink" Target="https://www.dropbox.com/s/vkalnxy10a8zlb8/Envy.PDF?dl=0" TargetMode="External"/><Relationship Id="rId675" Type="http://schemas.openxmlformats.org/officeDocument/2006/relationships/hyperlink" Target="https://www.dropbox.com/s/qovgazno9lglole/2%20WG%20Cinnamon%20Toast%20Crunch%E2%84%A2%20Cereal%2025%25%20Less%20...pdf?dl=0" TargetMode="External"/><Relationship Id="rId882" Type="http://schemas.openxmlformats.org/officeDocument/2006/relationships/hyperlink" Target="https://www.dropbox.com/s/816rldkrmjgna9t/Max%20WG%20Maxstick%20.75%20grains%2041977.pdf?dl=0" TargetMode="External"/><Relationship Id="rId1098" Type="http://schemas.openxmlformats.org/officeDocument/2006/relationships/hyperlink" Target="https://www.dropbox.com/s/bqtroofvkd7oa6y/Pinnacle10023.pdf?dl=0" TargetMode="External"/><Relationship Id="rId25" Type="http://schemas.openxmlformats.org/officeDocument/2006/relationships/hyperlink" Target="https://www.dropbox.com/s/3hx9xpib8cemf8n/bush23303_texasranchero_digital_final_aug2017.pdf?dl=0" TargetMode="External"/><Relationship Id="rId328" Type="http://schemas.openxmlformats.org/officeDocument/2006/relationships/hyperlink" Target="https://www.dropbox.com/s/leuzgtzmz9l7w85/KE0808.pdf?dl=0" TargetMode="External"/><Relationship Id="rId535" Type="http://schemas.openxmlformats.org/officeDocument/2006/relationships/hyperlink" Target="https://www.dropbox.com/s/isqp0r3atise8ak/BAKE%20CRAFTERS.pdf?dl=0" TargetMode="External"/><Relationship Id="rId742" Type="http://schemas.openxmlformats.org/officeDocument/2006/relationships/hyperlink" Target="https://www.dropbox.com/s/qtxcgcome9tsnwi/MOM%20Marshmallow%20Mateys%202%20Bread%20Bowl%209611.pdf?dl=0" TargetMode="External"/><Relationship Id="rId174" Type="http://schemas.openxmlformats.org/officeDocument/2006/relationships/hyperlink" Target="https://www.dropbox.com/s/po96mrv26shzgjx/Tyson%20breaded%20drum.pdf?dl=0" TargetMode="External"/><Relationship Id="rId381" Type="http://schemas.openxmlformats.org/officeDocument/2006/relationships/hyperlink" Target="https://www.dropbox.com/s/34whnhqmxs7csom/Bongard%20American%20Cheese%20White%2098526%20CN.pdf?dl=0" TargetMode="External"/><Relationship Id="rId602" Type="http://schemas.openxmlformats.org/officeDocument/2006/relationships/hyperlink" Target="https://www.dropbox.com/s/khiy0u6zqt9th5h/Tasty%20Brands.pdf?dl=0" TargetMode="External"/><Relationship Id="rId1025" Type="http://schemas.openxmlformats.org/officeDocument/2006/relationships/hyperlink" Target="https://www.dropbox.com/s/0q0zf7gviv3jhii/Picnik%20BBQ%20Sauce%2025645.pdf?dl=0" TargetMode="External"/><Relationship Id="rId241" Type="http://schemas.openxmlformats.org/officeDocument/2006/relationships/hyperlink" Target="https://www.dropbox.com/s/y3t3ex0jjuhfm6y/BakedCheetos_FH_PFS_%2862984%29_012019.pdf?dl=0" TargetMode="External"/><Relationship Id="rId479" Type="http://schemas.openxmlformats.org/officeDocument/2006/relationships/hyperlink" Target="https://www.dropbox.com/s/70lygd27mg21gaa/Buy%20American_FritoLay_1-5-18.pdf?dl=0" TargetMode="External"/><Relationship Id="rId686" Type="http://schemas.openxmlformats.org/officeDocument/2006/relationships/hyperlink" Target="https://www.dropbox.com/s/ew4k34pprg7l6d4/DC%20BBQ.pdf?dl=0" TargetMode="External"/><Relationship Id="rId893" Type="http://schemas.openxmlformats.org/officeDocument/2006/relationships/hyperlink" Target="https://www.dropbox.com/s/7qbmlxew2e5snuo/1000004309_2017.pdf?dl=0" TargetMode="External"/><Relationship Id="rId907" Type="http://schemas.openxmlformats.org/officeDocument/2006/relationships/hyperlink" Target="https://www.dropbox.com/s/7mrlsszmp3etd9y/LaysKettle_%20RFApplewoodSmokedBBQ_Nutrition_%2809598%29_012019.pdf?dl=0" TargetMode="External"/><Relationship Id="rId36" Type="http://schemas.openxmlformats.org/officeDocument/2006/relationships/hyperlink" Target="https://www.dropbox.com/s/3jfbq1wt5i6mzez/FF%20Corn%20dog.pdf?dl=0" TargetMode="External"/><Relationship Id="rId339" Type="http://schemas.openxmlformats.org/officeDocument/2006/relationships/hyperlink" Target="https://www.dropbox.com/s/2ibib88cfktb1x7/KE0619.pdf?dl=0" TargetMode="External"/><Relationship Id="rId546" Type="http://schemas.openxmlformats.org/officeDocument/2006/relationships/hyperlink" Target="https://www.dropbox.com/s/khiy0u6zqt9th5h/Tasty%20Brands.pdf?dl=0" TargetMode="External"/><Relationship Id="rId753" Type="http://schemas.openxmlformats.org/officeDocument/2006/relationships/hyperlink" Target="https://www.dropbox.com/s/8rw505j9xtmzi7r/6071%20banana%20bread.pdf?dl=0" TargetMode="External"/><Relationship Id="rId101" Type="http://schemas.openxmlformats.org/officeDocument/2006/relationships/hyperlink" Target="https://www.dropbox.com/s/8f5sch10yz2jkoq/Cookie%20JJ%2004915%20sugar%201%20oz%2006282017.pdf?dl=0" TargetMode="External"/><Relationship Id="rId185" Type="http://schemas.openxmlformats.org/officeDocument/2006/relationships/hyperlink" Target="https://www.dropbox.com/s/29aobjn8f3ywzor/Tyson%205210%20wings.pdf?dl=0" TargetMode="External"/><Relationship Id="rId406" Type="http://schemas.openxmlformats.org/officeDocument/2006/relationships/hyperlink" Target="https://www.dropbox.com/s/8hs77l4pquq9sbw/La%20Choy%20Chow%20Mein%20Noodles%2014300.pdf?dl=0" TargetMode="External"/><Relationship Id="rId960" Type="http://schemas.openxmlformats.org/officeDocument/2006/relationships/hyperlink" Target="https://www.dropbox.com/s/a0wrp03cobks6nv/Major%20Chic%20Base%20GF%20LS%20no%20MSG%208529.pdf?dl=0" TargetMode="External"/><Relationship Id="rId1036" Type="http://schemas.openxmlformats.org/officeDocument/2006/relationships/hyperlink" Target="https://www.dropbox.com/s/3to2v58sel77x3l/Popchips%20SCO%2077700.pdf?dl=0" TargetMode="External"/><Relationship Id="rId392" Type="http://schemas.openxmlformats.org/officeDocument/2006/relationships/hyperlink" Target="https://www.dropbox.com/s/tip5hto0d0ihsc5/Lindsay%20Olives%20Sliced%20Ripe%2018790.pdf?dl=0" TargetMode="External"/><Relationship Id="rId613" Type="http://schemas.openxmlformats.org/officeDocument/2006/relationships/hyperlink" Target="https://www.dropbox.com/s/uhr0g7cj92g5qon/ConAgra.pdf?dl=0" TargetMode="External"/><Relationship Id="rId697" Type="http://schemas.openxmlformats.org/officeDocument/2006/relationships/hyperlink" Target="https://www.dropbox.com/s/phk45jzqvm31tvc/Foothill%20Chicken%20Gravy%2007062017.pdf?dl=0" TargetMode="External"/><Relationship Id="rId820" Type="http://schemas.openxmlformats.org/officeDocument/2006/relationships/hyperlink" Target="https://www.dropbox.com/s/yqtysp8n8swple4/KE0892.pdf?dl=0" TargetMode="External"/><Relationship Id="rId918" Type="http://schemas.openxmlformats.org/officeDocument/2006/relationships/hyperlink" Target="https://www.dropbox.com/s/6108a8uz1dikyxd/Kellogg%20Bug%20Bite%20Grahams%2010276%20CN.pdf?dl=0" TargetMode="External"/><Relationship Id="rId252" Type="http://schemas.openxmlformats.org/officeDocument/2006/relationships/hyperlink" Target="https://www.dropbox.com/s/8h56u6ruqsoapui/BakedLays_SCO_Nutrition_%2833627%29_.875oz_012019.pdf?dl=0" TargetMode="External"/><Relationship Id="rId1103" Type="http://schemas.openxmlformats.org/officeDocument/2006/relationships/hyperlink" Target="https://www.dropbox.com/s/9djcfgnvp16l00w/Dakota%20Growers.pdf?dl=0" TargetMode="External"/><Relationship Id="rId47" Type="http://schemas.openxmlformats.org/officeDocument/2006/relationships/hyperlink" Target="https://www.dropbox.com/s/0861v5rizcasfpc/SUPER%20BAKERY%20-%207787%20-%20WG%206%20PK%20MINI%20POWDERED%20DONUTS.pdf?dl=0" TargetMode="External"/><Relationship Id="rId112" Type="http://schemas.openxmlformats.org/officeDocument/2006/relationships/hyperlink" Target="https://www.dropbox.com/s/6py3elx2eigs8g4/AC%20Cheerios.pdf?dl=0" TargetMode="External"/><Relationship Id="rId557" Type="http://schemas.openxmlformats.org/officeDocument/2006/relationships/hyperlink" Target="https://www.dropbox.com/s/91ny1eqpwf1nnca/RICH%27S.pdf?dl=0" TargetMode="External"/><Relationship Id="rId764" Type="http://schemas.openxmlformats.org/officeDocument/2006/relationships/hyperlink" Target="https://www.dropbox.com/s/099g9cea4vk99w0/06666.pdf?dl=0" TargetMode="External"/><Relationship Id="rId971" Type="http://schemas.openxmlformats.org/officeDocument/2006/relationships/hyperlink" Target="https://www.dropbox.com/s/a43v8u0ul2sjaga/_b_RITZ-CRACKERS-20_3.8-OZ%20%281%29.pdf?dl=0" TargetMode="External"/><Relationship Id="rId196" Type="http://schemas.openxmlformats.org/officeDocument/2006/relationships/hyperlink" Target="https://www.dropbox.com/s/q3b9l4x6lsjhdps/Jennie%20O%20pepperoni.pdf?dl=0" TargetMode="External"/><Relationship Id="rId417" Type="http://schemas.openxmlformats.org/officeDocument/2006/relationships/hyperlink" Target="https://www.dropbox.com/s/0i5ntidz66tibe5/House%20of%20Bees%20Fortune%20Cookie%20IW%2011859.pdf?dl=0" TargetMode="External"/><Relationship Id="rId624" Type="http://schemas.openxmlformats.org/officeDocument/2006/relationships/hyperlink" Target="https://www.dropbox.com/s/4u3yojv284je9n8/GK%20Pilgrims%20Pride%20Buy%20American%20Statement%202019.pdf?dl=0" TargetMode="External"/><Relationship Id="rId831" Type="http://schemas.openxmlformats.org/officeDocument/2006/relationships/hyperlink" Target="https://www.dropbox.com/s/skmuo1vs879abjx/Yoplait%20Strawberry%20Yogurt%20Parfait%20Pro%2099577.pdf?dl=0" TargetMode="External"/><Relationship Id="rId1047" Type="http://schemas.openxmlformats.org/officeDocument/2006/relationships/hyperlink" Target="https://www.dropbox.com/s/36q0b1t24j3izan/Lucky%20Charms%E2%84%A2%20Cereal%20Single%20Serve%20K12%202...pdf?dl=0" TargetMode="External"/><Relationship Id="rId263" Type="http://schemas.openxmlformats.org/officeDocument/2006/relationships/hyperlink" Target="https://www.dropbox.com/s/x3st7fsdmmlwp61/RFDoritos_%20Nacho_PFS_%2831748%29_012019.pdf?dl=0" TargetMode="External"/><Relationship Id="rId470" Type="http://schemas.openxmlformats.org/officeDocument/2006/relationships/hyperlink" Target="https://www.dropbox.com/s/k7sp6hqkfzmrlhr/77387%2012699%20MAX%20Pizza%20Quesadilla.pdf?dl=0" TargetMode="External"/><Relationship Id="rId929" Type="http://schemas.openxmlformats.org/officeDocument/2006/relationships/hyperlink" Target="https://www.dropbox.com/s/5vupniozxoylcev/G%20Mills%20Nature%20Valley%20Choc%20Chip%20Granola%20Bar%2012299%20CN.pdf?dl=0" TargetMode="External"/><Relationship Id="rId58" Type="http://schemas.openxmlformats.org/officeDocument/2006/relationships/hyperlink" Target="https://www.dropbox.com/s/ze6mvj83e5de2gb/Delorios%202274.pdf?dl=0" TargetMode="External"/><Relationship Id="rId123" Type="http://schemas.openxmlformats.org/officeDocument/2006/relationships/hyperlink" Target="https://www.dropbox.com/s/0pfymd6d9wuhnvw/Bakecrafter%20FT%20449.pdf?dl=0" TargetMode="External"/><Relationship Id="rId330" Type="http://schemas.openxmlformats.org/officeDocument/2006/relationships/hyperlink" Target="https://www.dropbox.com/s/e07zc19q8bfvkif/KE0858.pdf?dl=0" TargetMode="External"/><Relationship Id="rId568" Type="http://schemas.openxmlformats.org/officeDocument/2006/relationships/hyperlink" Target="https://www.dropbox.com/s/8lphzcazhuseodu/Kelloggs%20granola%20PC%20Buy%20American%20041218.pdf?dl=0" TargetMode="External"/><Relationship Id="rId775" Type="http://schemas.openxmlformats.org/officeDocument/2006/relationships/hyperlink" Target="https://www.dropbox.com/s/sxgrqroi1ay6p48/FF.pdf?dl=0" TargetMode="External"/><Relationship Id="rId982" Type="http://schemas.openxmlformats.org/officeDocument/2006/relationships/hyperlink" Target="https://www.dropbox.com/s/6y2m505nnupdrud/land-o-lakes-shredded-mild-cheddar.pdf?dl=0" TargetMode="External"/><Relationship Id="rId428" Type="http://schemas.openxmlformats.org/officeDocument/2006/relationships/hyperlink" Target="https://www.dropbox.com/s/a04dzwwas845fnm/DC%20Italian%20Fat%20Free%20PC%2020916.pdf?dl=0" TargetMode="External"/><Relationship Id="rId635" Type="http://schemas.openxmlformats.org/officeDocument/2006/relationships/hyperlink" Target="https://www.dropbox.com/s/r2ls8xqt4fsv1f5/KENS.pdf?dl=0" TargetMode="External"/><Relationship Id="rId842" Type="http://schemas.openxmlformats.org/officeDocument/2006/relationships/hyperlink" Target="https://www.dropbox.com/s/47ckmlvmvfp1jum/Ardmore%20Blue%20Razz%204oz%20%2032704.pdf?dl=0" TargetMode="External"/><Relationship Id="rId1058" Type="http://schemas.openxmlformats.org/officeDocument/2006/relationships/hyperlink" Target="https://www.dropbox.com/s/mjrehyjvv0dny2z/Tyson%20Item%20070362-0928%20%2810703620928%29.pdf?dl=0" TargetMode="External"/><Relationship Id="rId274" Type="http://schemas.openxmlformats.org/officeDocument/2006/relationships/hyperlink" Target="https://www.dropbox.com/s/xjh93ioz9rj2b2s/Campbell%20WG%20Cheddar%20Goldfish%2011892%20CN.pdf?dl=0" TargetMode="External"/><Relationship Id="rId481" Type="http://schemas.openxmlformats.org/officeDocument/2006/relationships/hyperlink" Target="https://www.dropbox.com/s/70lygd27mg21gaa/Buy%20American_FritoLay_1-5-18.pdf?dl=0" TargetMode="External"/><Relationship Id="rId702" Type="http://schemas.openxmlformats.org/officeDocument/2006/relationships/hyperlink" Target="https://www.dropbox.com/s/rsx3dfuuvbciaa0/FL%20Tostitos%20WG%20Tortilla%20Chips%20Bulk%2020437.pdf?dl=0" TargetMode="External"/><Relationship Id="rId69" Type="http://schemas.openxmlformats.org/officeDocument/2006/relationships/hyperlink" Target="https://www.dropbox.com/s/xx6kgnkw74255uo/20605053%20PFS%20Wrappy%206in%20WW%2012ct.pdf?dl=0" TargetMode="External"/><Relationship Id="rId134" Type="http://schemas.openxmlformats.org/officeDocument/2006/relationships/hyperlink" Target="https://www.dropbox.com/s/d4cgkxnorj1phl4/Heinz%20Ketchup%20PC%209%20gr%2020810.pdf?dl=0" TargetMode="External"/><Relationship Id="rId579" Type="http://schemas.openxmlformats.org/officeDocument/2006/relationships/hyperlink" Target="https://www.dropbox.com/s/nhcnvjttpikqs6y/Diamond%20Crystal.pdf?dl=0" TargetMode="External"/><Relationship Id="rId786" Type="http://schemas.openxmlformats.org/officeDocument/2006/relationships/hyperlink" Target="https://www.dropbox.com/s/6x4we9fud8wo0rm/04932%20PFS.PDF?dl=0" TargetMode="External"/><Relationship Id="rId993" Type="http://schemas.openxmlformats.org/officeDocument/2006/relationships/hyperlink" Target="https://www.dropbox.com/s/os4xb3kh09k0cey/Disp%20Ranch%20Lite%20.pdf?dl=0" TargetMode="External"/><Relationship Id="rId341" Type="http://schemas.openxmlformats.org/officeDocument/2006/relationships/hyperlink" Target="https://www.dropbox.com/s/8tut3333zd7vmgi/Grandmas_MiniCCCookiesWGR_PFS%2866154%29_012019.pdf?dl=0" TargetMode="External"/><Relationship Id="rId439" Type="http://schemas.openxmlformats.org/officeDocument/2006/relationships/hyperlink" Target="https://www.dropbox.com/s/blffilly3cq1y3t/Unipro%20Peanut%20Butter%20Creamy%206-5lb%2023860.pdf?dl=0" TargetMode="External"/><Relationship Id="rId646" Type="http://schemas.openxmlformats.org/officeDocument/2006/relationships/hyperlink" Target="https://www.dropbox.com/s/r2ls8xqt4fsv1f5/KENS.pdf?dl=0" TargetMode="External"/><Relationship Id="rId1069" Type="http://schemas.openxmlformats.org/officeDocument/2006/relationships/hyperlink" Target="https://www.dropbox.com/s/5v8immat1egkff7/Rich%20Chicks_54409.pdf?dl=0" TargetMode="External"/><Relationship Id="rId201" Type="http://schemas.openxmlformats.org/officeDocument/2006/relationships/hyperlink" Target="https://www.dropbox.com/s/3tntrcizcylq7mz/Jennie%20O%20Turkey%20Sausage%20Patty.pdf?dl=0" TargetMode="External"/><Relationship Id="rId285" Type="http://schemas.openxmlformats.org/officeDocument/2006/relationships/hyperlink" Target="https://www.dropbox.com/s/43zf1oay1irf00c/J%26J%20WG%20Pretzel%202.2oz%2042185%20CN.pdf?dl=0" TargetMode="External"/><Relationship Id="rId506" Type="http://schemas.openxmlformats.org/officeDocument/2006/relationships/hyperlink" Target="https://www.dropbox.com/s/67o1v1sj8egohfb/MSBG%20EXEMPTION%20COUNTRY%20PURE.pdf?dl=0" TargetMode="External"/><Relationship Id="rId853" Type="http://schemas.openxmlformats.org/officeDocument/2006/relationships/hyperlink" Target="https://www.dropbox.com/s/2ce19pu7jzgpqjd/ON%20Buffalo%20chicken.pdf?dl=0" TargetMode="External"/><Relationship Id="rId492" Type="http://schemas.openxmlformats.org/officeDocument/2006/relationships/hyperlink" Target="https://www.dropbox.com/s/e5fh7zwn65j5reg/MSBG%20EXEMPTION%20FROZ%20BROCCOLI.pdf?dl=0" TargetMode="External"/><Relationship Id="rId713" Type="http://schemas.openxmlformats.org/officeDocument/2006/relationships/hyperlink" Target="https://www.dropbox.com/s/w7whk8skaqflhp7/Guacamole%20product_specification_10071179193425.pdf?dl=0" TargetMode="External"/><Relationship Id="rId797" Type="http://schemas.openxmlformats.org/officeDocument/2006/relationships/hyperlink" Target="https://www.dropbox.com/s/i1uzmm9je17q56j/LOL%20Mozz.pdf?dl=0" TargetMode="External"/><Relationship Id="rId920" Type="http://schemas.openxmlformats.org/officeDocument/2006/relationships/hyperlink" Target="https://www.dropbox.com/s/5c6f019bx7qx87k/Ocean%20Spray%20Flavored%20Craisins%201.16oz%201375%201376%201377.pdf?dl=0" TargetMode="External"/><Relationship Id="rId145" Type="http://schemas.openxmlformats.org/officeDocument/2006/relationships/hyperlink" Target="https://www.dropbox.com/s/7bjghktfb3w8ti7/Minors%20Zesty%20Orange%20Sauce%2025613.pdf?dl=0" TargetMode="External"/><Relationship Id="rId352" Type="http://schemas.openxmlformats.org/officeDocument/2006/relationships/hyperlink" Target="https://www.dropbox.com/s/kwe3n5c7iov0p8h/Minh%20Egg%20Roll.pdf?dl=0" TargetMode="External"/><Relationship Id="rId212" Type="http://schemas.openxmlformats.org/officeDocument/2006/relationships/hyperlink" Target="https://www.dropbox.com/s/uf5ivg0p14y2awg/Major%20Vegetable%20Base%20LS%20GF%20No%20MSG%208710.pdf?dl=0" TargetMode="External"/><Relationship Id="rId657" Type="http://schemas.openxmlformats.org/officeDocument/2006/relationships/hyperlink" Target="https://www.dropbox.com/s/5y9tkkmhn3whmi0/Envy%20Buy%20American%20Letter.pdf?dl=0" TargetMode="External"/><Relationship Id="rId864" Type="http://schemas.openxmlformats.org/officeDocument/2006/relationships/hyperlink" Target="https://www.dropbox.com/s/3tntrcizcylq7mz/Jennie%20O%20Turkey%20Sausage%20Patty.pdf?dl=0" TargetMode="External"/><Relationship Id="rId296" Type="http://schemas.openxmlformats.org/officeDocument/2006/relationships/hyperlink" Target="https://www.dropbox.com/s/jtbkwpuk27lxp1o/Krusteaz%2040333%20MFS%20WG%20Belgian%20Waffle%20Stick.pdf?dl=0" TargetMode="External"/><Relationship Id="rId517" Type="http://schemas.openxmlformats.org/officeDocument/2006/relationships/hyperlink" Target="https://www.dropbox.com/s/liqxo0pnr4nicht/MSBG%20EXEMPTION%20OLIVE%20OIL.pdf?dl=0" TargetMode="External"/><Relationship Id="rId724" Type="http://schemas.openxmlformats.org/officeDocument/2006/relationships/hyperlink" Target="https://www.dropbox.com/s/774b86xabqgv62e/tasty_brands_00830wg_11082017_cheesetortellini.pdf?dl=0" TargetMode="External"/><Relationship Id="rId931" Type="http://schemas.openxmlformats.org/officeDocument/2006/relationships/hyperlink" Target="https://www.dropbox.com/s/g94qkgreldm3shp/Richs%20WG%20Mozz%20Sticks%20Red%20Fat%20BFY%2039019%20CN.pdf?dl=0" TargetMode="External"/><Relationship Id="rId60" Type="http://schemas.openxmlformats.org/officeDocument/2006/relationships/hyperlink" Target="https://www.dropbox.com/s/qtxcgcome9tsnwi/MOM%20Marshmallow%20Mateys%202%20Bread%20Bowl%209611.pdf?dl=0" TargetMode="External"/><Relationship Id="rId156" Type="http://schemas.openxmlformats.org/officeDocument/2006/relationships/hyperlink" Target="https://www.dropbox.com/s/ba8objhblmhqmd7/Dannon%20Danimals%20Straw%20Ban%204oz%20Yogurt%2030541.pdf?dl=0" TargetMode="External"/><Relationship Id="rId363" Type="http://schemas.openxmlformats.org/officeDocument/2006/relationships/hyperlink" Target="https://www.dropbox.com/s/v49wjv80r5tgfa5/Smuckers%20large%20pbj.pdf?dl=0" TargetMode="External"/><Relationship Id="rId570" Type="http://schemas.openxmlformats.org/officeDocument/2006/relationships/hyperlink" Target="https://www.dropbox.com/s/oqqf90yhg1ro1s6/General%20Mills.pdf?dl=0" TargetMode="External"/><Relationship Id="rId1007" Type="http://schemas.openxmlformats.org/officeDocument/2006/relationships/hyperlink" Target="https://www.dropbox.com/s/97c97tzleu2zsct/BARILLA%20-%20100%20%20WHOLE%20GRAIN%20Spec%20US%20JUN%202016.pdf?dl=0" TargetMode="External"/><Relationship Id="rId223" Type="http://schemas.openxmlformats.org/officeDocument/2006/relationships/hyperlink" Target="https://www.dropbox.com/s/m3gcaf7dmlci704/Max%20WG%205%20inch%20Lunch%20Around%2041973.pdf?dl=0" TargetMode="External"/><Relationship Id="rId430" Type="http://schemas.openxmlformats.org/officeDocument/2006/relationships/hyperlink" Target="https://www.dropbox.com/s/sr4zikgav389tp8/G%26C%20Broccoli%20Florets%20Frozen%2031819.pdf?dl=0" TargetMode="External"/><Relationship Id="rId668" Type="http://schemas.openxmlformats.org/officeDocument/2006/relationships/hyperlink" Target="https://www.dropbox.com/s/eesu8ztqklwcny9/DEWAFFLEBAKERS%20CHOC%20CHIP%20PANCAKES.pdf?dl=0" TargetMode="External"/><Relationship Id="rId875" Type="http://schemas.openxmlformats.org/officeDocument/2006/relationships/hyperlink" Target="https://www.dropbox.com/s/uf5ivg0p14y2awg/Major%20Vegetable%20Base%20LS%20GF%20No%20MSG%208710.pdf?dl=0" TargetMode="External"/><Relationship Id="rId1060" Type="http://schemas.openxmlformats.org/officeDocument/2006/relationships/hyperlink" Target="https://www.dropbox.com/s/hdnhkefgn59m6m4/Tyson%20Item%20070304-0928%20%2810703040928%29.pdf?dl=0" TargetMode="External"/><Relationship Id="rId18" Type="http://schemas.openxmlformats.org/officeDocument/2006/relationships/hyperlink" Target="https://www.dropbox.com/s/h9j3tur85louqjj/Kellogg%20Nutrigrain%20Bar%20Apple%2010121%20CN.pdf?dl=0" TargetMode="External"/><Relationship Id="rId528" Type="http://schemas.openxmlformats.org/officeDocument/2006/relationships/hyperlink" Target="https://www.dropbox.com/s/cvlcdnfa5jnoqmo/Sky%20Blue.pdf?dl=0" TargetMode="External"/><Relationship Id="rId735" Type="http://schemas.openxmlformats.org/officeDocument/2006/relationships/hyperlink" Target="https://www.dropbox.com/s/uarj3s76vqa7kqa/300151-Gluten-Free-Cheese-Pizza-Spec-Sheet-January-2017.pdf?dl=0" TargetMode="External"/><Relationship Id="rId942" Type="http://schemas.openxmlformats.org/officeDocument/2006/relationships/hyperlink" Target="https://www.dropbox.com/s/l082p9g3f9zwb3g/Kellogg%20WG%20Chocolate%20Fudge%20Poptart%2010317%20CN.pdf?dl=0" TargetMode="External"/><Relationship Id="rId167" Type="http://schemas.openxmlformats.org/officeDocument/2006/relationships/hyperlink" Target="https://www.dropbox.com/s/20qn4qnh1pdy1t3/Ardmore%20Twisted%20Melon%20Juice%20Eco%204oz%2032705.pdf?dl=0" TargetMode="External"/><Relationship Id="rId374" Type="http://schemas.openxmlformats.org/officeDocument/2006/relationships/hyperlink" Target="https://www.dropbox.com/s/x1lgtlrv4wmrewb/Cosmos%20Hot%20Banana%20Peppers%20Sliced%2018990.pdf?dl=0" TargetMode="External"/><Relationship Id="rId581" Type="http://schemas.openxmlformats.org/officeDocument/2006/relationships/hyperlink" Target="https://www.dropbox.com/s/1sd36crx6hzupk6/LOL%20-%20Buy%20American%20K12%20PRODUCTS.pdf?dl=0" TargetMode="External"/><Relationship Id="rId1018" Type="http://schemas.openxmlformats.org/officeDocument/2006/relationships/hyperlink" Target="https://www.dropbox.com/s/9pfcpz0hvn6h0ou/Sky%20Blue%20WGSB826.pdf?dl=0" TargetMode="External"/><Relationship Id="rId71" Type="http://schemas.openxmlformats.org/officeDocument/2006/relationships/hyperlink" Target="https://www.dropbox.com/s/vcby0e0q4ac12du/7680000074%20Lender%27s%20White%20WG%20bagel-signed.pdf?dl=0" TargetMode="External"/><Relationship Id="rId234" Type="http://schemas.openxmlformats.org/officeDocument/2006/relationships/hyperlink" Target="https://www.dropbox.com/s/hrb35egufq17hnx/G%20Mills%20Cereal%20Bar%20Cinn%20Toast%20Crunch%2010134%20CN.pdf?dl=0" TargetMode="External"/><Relationship Id="rId679" Type="http://schemas.openxmlformats.org/officeDocument/2006/relationships/hyperlink" Target="https://www.dropbox.com/s/iomc2r0k2u3tnxc/Asian%20Food%20Solutions-Buy%20American%20Provision%20%283.1.19%29.pdf?dl=0" TargetMode="External"/><Relationship Id="rId802" Type="http://schemas.openxmlformats.org/officeDocument/2006/relationships/hyperlink" Target="https://www.dropbox.com/s/e9ka6bcz022n86p/Michaels%20Maple%20FT%2075010.pdf?dl=0" TargetMode="External"/><Relationship Id="rId886" Type="http://schemas.openxmlformats.org/officeDocument/2006/relationships/hyperlink" Target="https://www.dropbox.com/s/m3gcaf7dmlci704/Max%20WG%205%20inch%20Lunch%20Around%2041973.pdf?dl=0" TargetMode="External"/><Relationship Id="rId2" Type="http://schemas.openxmlformats.org/officeDocument/2006/relationships/hyperlink" Target="https://www.dropbox.com/s/z2je4fmslewln1m/DC%20HM.pdf?dl=0" TargetMode="External"/><Relationship Id="rId29" Type="http://schemas.openxmlformats.org/officeDocument/2006/relationships/hyperlink" Target="https://www.dropbox.com/s/1b25fwqmij4hciw/Dakota%20Elbows.pdf?dl=0" TargetMode="External"/><Relationship Id="rId441" Type="http://schemas.openxmlformats.org/officeDocument/2006/relationships/hyperlink" Target="https://www.dropbox.com/s/x2r6g3ddevkyey8/Packer%20Worcestershire%20Sauce%2026080%2026081.pdf?dl=0" TargetMode="External"/><Relationship Id="rId539" Type="http://schemas.openxmlformats.org/officeDocument/2006/relationships/hyperlink" Target="https://www.dropbox.com/s/isqp0r3atise8ak/BAKE%20CRAFTERS.pdf?dl=0" TargetMode="External"/><Relationship Id="rId746" Type="http://schemas.openxmlformats.org/officeDocument/2006/relationships/hyperlink" Target="https://www.dropbox.com/s/p4tqf11cwypwj3o/Hadley%20Croissant%20139.pdf?dl=0" TargetMode="External"/><Relationship Id="rId1071" Type="http://schemas.openxmlformats.org/officeDocument/2006/relationships/hyperlink" Target="https://www.dropbox.com/s/varxyhlap0qd1kr/Rich%20Chicks%2054485.pdf?dl=0" TargetMode="External"/><Relationship Id="rId178" Type="http://schemas.openxmlformats.org/officeDocument/2006/relationships/hyperlink" Target="https://www.dropbox.com/s/j2xpb94n5s1sjny/Tyson%2070362%20boneless%20wing.pdf?dl=0" TargetMode="External"/><Relationship Id="rId301" Type="http://schemas.openxmlformats.org/officeDocument/2006/relationships/hyperlink" Target="https://www.dropbox.com/s/a0wrp03cobks6nv/Major%20Chic%20Base%20GF%20LS%20no%20MSG%208529.pdf?dl=0" TargetMode="External"/><Relationship Id="rId953" Type="http://schemas.openxmlformats.org/officeDocument/2006/relationships/hyperlink" Target="https://www.dropbox.com/s/sp6p3rckzywpyyn/Mission%20WG%20Tri%20Color%20Tortilla%20Chips%2020425%20CN.pdf?dl=0" TargetMode="External"/><Relationship Id="rId1029" Type="http://schemas.openxmlformats.org/officeDocument/2006/relationships/hyperlink" Target="https://www.dropbox.com/s/wo9hw63ug03gew8/McCain%20Potato%20Stick%20Fries%20LS%2032016%20CN.pdf?dl=0" TargetMode="External"/><Relationship Id="rId82" Type="http://schemas.openxmlformats.org/officeDocument/2006/relationships/hyperlink" Target="https://www.dropbox.com/s/0mdbp6pbp7gh8jp/14839_whole_grain_donut.pdf?dl=0" TargetMode="External"/><Relationship Id="rId385" Type="http://schemas.openxmlformats.org/officeDocument/2006/relationships/hyperlink" Target="https://www.dropbox.com/s/a0umivz9jdivg3j/Garelick%20Shelf%20Stable%20Creamers%2012325.pdf?dl=0" TargetMode="External"/><Relationship Id="rId592" Type="http://schemas.openxmlformats.org/officeDocument/2006/relationships/hyperlink" Target="https://www.dropbox.com/s/tvt2y6aa4m42vty/Old%20N%20%20TNTBuy%20American%20Statement%20%281%29.pdf?dl=0" TargetMode="External"/><Relationship Id="rId606" Type="http://schemas.openxmlformats.org/officeDocument/2006/relationships/hyperlink" Target="https://www.dropbox.com/s/jbe56lr388bzaqh/SA%20Piazza.pdf?dl=0" TargetMode="External"/><Relationship Id="rId813" Type="http://schemas.openxmlformats.org/officeDocument/2006/relationships/hyperlink" Target="https://www.dropbox.com/s/e09ku6odwkeuehu/Heinz%20Ketchup%20Dip%20%26%20Squeeze%205001.pdf?dl=0" TargetMode="External"/><Relationship Id="rId245" Type="http://schemas.openxmlformats.org/officeDocument/2006/relationships/hyperlink" Target="https://www.dropbox.com/s/7mrlsszmp3etd9y/LaysKettle_%20RFApplewoodSmokedBBQ_Nutrition_%2809598%29_012019.pdf?dl=0" TargetMode="External"/><Relationship Id="rId452" Type="http://schemas.openxmlformats.org/officeDocument/2006/relationships/hyperlink" Target="https://www.dropbox.com/s/zrjek6z0d3gd35n/Noeast%20Pineapple%20Tidbits%201860.pdf?dl=0" TargetMode="External"/><Relationship Id="rId897" Type="http://schemas.openxmlformats.org/officeDocument/2006/relationships/hyperlink" Target="https://www.dropbox.com/s/m6tx9p5xwjbassy/G%20Mills%20Cereal%20Bar%20Cocoa%20Puffs%2010132%20CN.pdf?dl=0" TargetMode="External"/><Relationship Id="rId1082" Type="http://schemas.openxmlformats.org/officeDocument/2006/relationships/hyperlink" Target="https://www.dropbox.com/s/5h5upul010ootcv/Kraft%20Sweet%20and%20Sour%20Cups%2021405.pdf?dl=0" TargetMode="External"/><Relationship Id="rId105" Type="http://schemas.openxmlformats.org/officeDocument/2006/relationships/hyperlink" Target="https://www.dropbox.com/s/iod1x5xfto515mn/04914%20PFS.PDF?dl=0" TargetMode="External"/><Relationship Id="rId312" Type="http://schemas.openxmlformats.org/officeDocument/2006/relationships/hyperlink" Target="https://www.dropbox.com/s/ldveu3c7qpsin0v/70005.pdf?dl=0" TargetMode="External"/><Relationship Id="rId757" Type="http://schemas.openxmlformats.org/officeDocument/2006/relationships/hyperlink" Target="https://www.dropbox.com/s/8jzzi3k2pb3bopk/6072-Bread%2C%20Zucchini%20Slice%20%20WG%20%20IW.pdf?dl=0" TargetMode="External"/><Relationship Id="rId964" Type="http://schemas.openxmlformats.org/officeDocument/2006/relationships/hyperlink" Target="https://www.dropbox.com/s/miqol3covcygt38/Poland%20Spring%20Water%2016oz%2088202.pdf?dl=0" TargetMode="External"/><Relationship Id="rId93" Type="http://schemas.openxmlformats.org/officeDocument/2006/relationships/hyperlink" Target="https://www.dropbox.com/s/8vsw537infxy6a8/Golden%20Grahams.pdf?dl=0" TargetMode="External"/><Relationship Id="rId189" Type="http://schemas.openxmlformats.org/officeDocument/2006/relationships/hyperlink" Target="https://www.dropbox.com/s/2ce19pu7jzgpqjd/ON%20Buffalo%20chicken.pdf?dl=0" TargetMode="External"/><Relationship Id="rId396" Type="http://schemas.openxmlformats.org/officeDocument/2006/relationships/hyperlink" Target="https://www.dropbox.com/s/f4favaipjs8tetl/Chill%20California%20Blend%20Frozen%2020%23%2031690.pdf?dl=0" TargetMode="External"/><Relationship Id="rId617" Type="http://schemas.openxmlformats.org/officeDocument/2006/relationships/hyperlink" Target="https://www.dropbox.com/s/rb0hv3jmln63e7s/Buy%20American%20-%20Jack%20Link%27s%20Signed%20010219.pdf?dl=0" TargetMode="External"/><Relationship Id="rId824" Type="http://schemas.openxmlformats.org/officeDocument/2006/relationships/hyperlink" Target="https://www.dropbox.com/s/7bjghktfb3w8ti7/Minors%20Zesty%20Orange%20Sauce%2025613.pdf?dl=0" TargetMode="External"/><Relationship Id="rId256" Type="http://schemas.openxmlformats.org/officeDocument/2006/relationships/hyperlink" Target="https://www.dropbox.com/s/axll8wpox6kszd8/Chortles%20WG%20Chocolate%20Grahams%2011261%20CN.pdf?dl=0" TargetMode="External"/><Relationship Id="rId463" Type="http://schemas.openxmlformats.org/officeDocument/2006/relationships/hyperlink" Target="https://www.dropbox.com/s/9bcy8aydlcbnr5p/Smartfood%20RF%20White%20Cheddar%2030900.pdf?dl=0" TargetMode="External"/><Relationship Id="rId670" Type="http://schemas.openxmlformats.org/officeDocument/2006/relationships/hyperlink" Target="https://www.dropbox.com/s/oqqf90yhg1ro1s6/General%20Mills.pdf?dl=0" TargetMode="External"/><Relationship Id="rId1093" Type="http://schemas.openxmlformats.org/officeDocument/2006/relationships/hyperlink" Target="https://www.dropbox.com/s/0fj6ooc71qf99i4/LaysKettle_RFOriginal_Nutrition_%2825115%29_012019.pdf?dl=0" TargetMode="External"/><Relationship Id="rId1107" Type="http://schemas.openxmlformats.org/officeDocument/2006/relationships/hyperlink" Target="https://www.dropbox.com/s/r2ls8xqt4fsv1f5/KENS.pdf?dl=0" TargetMode="External"/><Relationship Id="rId116" Type="http://schemas.openxmlformats.org/officeDocument/2006/relationships/hyperlink" Target="https://www.dropbox.com/s/g37sgfn5iu3fj73/FMW%20choc.pdf?dl=0" TargetMode="External"/><Relationship Id="rId158" Type="http://schemas.openxmlformats.org/officeDocument/2006/relationships/hyperlink" Target="https://www.dropbox.com/s/ijuglq3gxyijsit/Stonyfield%20Organic%20Variety%20Pack%204oz%2030525.pdf?dl=0" TargetMode="External"/><Relationship Id="rId323" Type="http://schemas.openxmlformats.org/officeDocument/2006/relationships/hyperlink" Target="https://www.dropbox.com/s/u5tvu1dvxpxw3wv/tasty_brands_62200_10062016_garlicknot.pdf?dl=0" TargetMode="External"/><Relationship Id="rId530" Type="http://schemas.openxmlformats.org/officeDocument/2006/relationships/hyperlink" Target="https://www.dropbox.com/s/cvlcdnfa5jnoqmo/Sky%20Blue.pdf?dl=0" TargetMode="External"/><Relationship Id="rId726" Type="http://schemas.openxmlformats.org/officeDocument/2006/relationships/hyperlink" Target="https://www.dropbox.com/s/vr8acewu56l49lo/Hersheys%20Chocolate%20milk%20SS.pdf?dl=0" TargetMode="External"/><Relationship Id="rId768" Type="http://schemas.openxmlformats.org/officeDocument/2006/relationships/hyperlink" Target="https://www.dropbox.com/s/uen31em8qr9myx5/Cheerio.pdf?dl=0" TargetMode="External"/><Relationship Id="rId933" Type="http://schemas.openxmlformats.org/officeDocument/2006/relationships/hyperlink" Target="https://www.dropbox.com/s/xjh93ioz9rj2b2s/Campbell%20WG%20Cheddar%20Goldfish%2011892%20CN.pdf?dl=0" TargetMode="External"/><Relationship Id="rId975" Type="http://schemas.openxmlformats.org/officeDocument/2006/relationships/hyperlink" Target="https://www.dropbox.com/s/si7fahson3li89n/Dakota%20Gourmet%20sunflower%20seeds.pdf?dl=0" TargetMode="External"/><Relationship Id="rId1009" Type="http://schemas.openxmlformats.org/officeDocument/2006/relationships/hyperlink" Target="https://www.dropbox.com/s/97c97tzleu2zsct/BARILLA%20-%20100%20%20WHOLE%20GRAIN%20Spec%20US%20JUN%202016.pdf?dl=0" TargetMode="External"/><Relationship Id="rId20" Type="http://schemas.openxmlformats.org/officeDocument/2006/relationships/hyperlink" Target="https://www.dropbox.com/s/xy9juiyj737nrms/G%20Mills%20Simply%20Chex%20Cheddar%2010153%20CN.pdf?dl=0" TargetMode="External"/><Relationship Id="rId62" Type="http://schemas.openxmlformats.org/officeDocument/2006/relationships/hyperlink" Target="https://www.dropbox.com/s/l5wwzi7cqhad2yw/Rich%20Chicks_54412.pdf?dl=0" TargetMode="External"/><Relationship Id="rId365" Type="http://schemas.openxmlformats.org/officeDocument/2006/relationships/hyperlink" Target="https://www.dropbox.com/s/4owm5xc5e7qcaim/Goldkist%20WG%20Chic%20Popcorn%20Smackers%2039443.pdf?dl=0" TargetMode="External"/><Relationship Id="rId572" Type="http://schemas.openxmlformats.org/officeDocument/2006/relationships/hyperlink" Target="https://www.dropbox.com/s/8lphzcazhuseodu/Kelloggs%20granola%20PC%20Buy%20American%20041218.pdf?dl=0" TargetMode="External"/><Relationship Id="rId628" Type="http://schemas.openxmlformats.org/officeDocument/2006/relationships/hyperlink" Target="https://www.dropbox.com/s/cr0g9hmi2vdqrh9/General%20Mills.pdf?dl=0" TargetMode="External"/><Relationship Id="rId835" Type="http://schemas.openxmlformats.org/officeDocument/2006/relationships/hyperlink" Target="https://www.dropbox.com/s/7iehk729oqbjkpj/Dannon%20Danimals%20Vanilla%204oz%20Yogurt%2030513.pdf?dl=0" TargetMode="External"/><Relationship Id="rId225" Type="http://schemas.openxmlformats.org/officeDocument/2006/relationships/hyperlink" Target="https://www.dropbox.com/s/i2bdffzn7qmwjej/78356%20Tonys%20FB%20Pizza.pdf?dl=0" TargetMode="External"/><Relationship Id="rId267" Type="http://schemas.openxmlformats.org/officeDocument/2006/relationships/hyperlink" Target="https://www.dropbox.com/s/iqguvfyguk7o5c2/Campbell%20WG%20Cheddar%20Goldfish%20Bulk%2011885%20CN.pdf?dl=0" TargetMode="External"/><Relationship Id="rId432" Type="http://schemas.openxmlformats.org/officeDocument/2006/relationships/hyperlink" Target="https://www.dropbox.com/s/ju58wdqoysj30uq/Ardmore%20Grape%20Juice%206oz%2032616.pdf?dl=0" TargetMode="External"/><Relationship Id="rId474" Type="http://schemas.openxmlformats.org/officeDocument/2006/relationships/hyperlink" Target="https://www.dropbox.com/s/70lygd27mg21gaa/Buy%20American_FritoLay_1-5-18.pdf?dl=0" TargetMode="External"/><Relationship Id="rId877" Type="http://schemas.openxmlformats.org/officeDocument/2006/relationships/hyperlink" Target="https://www.dropbox.com/s/m0u959djpq5aszl/Stove%20Top%20Chicken%20Stuffing%20Mix%2024961.pdf?dl=0" TargetMode="External"/><Relationship Id="rId1020" Type="http://schemas.openxmlformats.org/officeDocument/2006/relationships/hyperlink" Target="https://www.dropbox.com/s/a8oyplyzgr9l66o/WGHAM168%20WG%20WW%20Hamburger%20Bun.pdf?dl=0" TargetMode="External"/><Relationship Id="rId1062" Type="http://schemas.openxmlformats.org/officeDocument/2006/relationships/hyperlink" Target="https://www.dropbox.com/s/yrkagyqx68jblsk/Goldkist%20WG%20Chic%20Patty%20PhD%2036106.pdf?dl=0" TargetMode="External"/><Relationship Id="rId127" Type="http://schemas.openxmlformats.org/officeDocument/2006/relationships/hyperlink" Target="https://www.dropbox.com/s/ntamwbiv2rt68yz/Muffintown%202666%20AC%20Muffin.pdf?dl=0" TargetMode="External"/><Relationship Id="rId681" Type="http://schemas.openxmlformats.org/officeDocument/2006/relationships/hyperlink" Target="https://www.dropbox.com/s/yn9ltnculzejti1/Yangs%205th%20Taste.pdf?dl=0" TargetMode="External"/><Relationship Id="rId737" Type="http://schemas.openxmlformats.org/officeDocument/2006/relationships/hyperlink" Target="https://www.dropbox.com/s/16lkpiihiywbd2s/300154-Gluten-Free-Hot-Dog-Bun-Spec-Sheet-August-2016.pdf?dl=0" TargetMode="External"/><Relationship Id="rId779" Type="http://schemas.openxmlformats.org/officeDocument/2006/relationships/hyperlink" Target="https://www.dropbox.com/s/sp2mkgvwc0sdqol/Cookie%20JJ%2004912%20Candy%201%20oz%2006282017.pdf?dl=0" TargetMode="External"/><Relationship Id="rId902" Type="http://schemas.openxmlformats.org/officeDocument/2006/relationships/hyperlink" Target="https://www.dropbox.com/s/0wpmq72e4xuxvyj/BakedCheetosCrunchy_PFS_%20%2862933%29_012019.pdf?dl=0" TargetMode="External"/><Relationship Id="rId944" Type="http://schemas.openxmlformats.org/officeDocument/2006/relationships/hyperlink" Target="https://www.dropbox.com/s/43zf1oay1irf00c/J%26J%20WG%20Pretzel%202.2oz%2042185%20CN.pdf?dl=0" TargetMode="External"/><Relationship Id="rId986" Type="http://schemas.openxmlformats.org/officeDocument/2006/relationships/hyperlink" Target="https://www.dropbox.com/s/e07zc19q8bfvkif/KE0858.pdf?dl=0" TargetMode="External"/><Relationship Id="rId31" Type="http://schemas.openxmlformats.org/officeDocument/2006/relationships/hyperlink" Target="https://www.dropbox.com/s/7r3528cig85q2kg/Kens%20HM%20cup.pdf?dl=0" TargetMode="External"/><Relationship Id="rId73" Type="http://schemas.openxmlformats.org/officeDocument/2006/relationships/hyperlink" Target="https://www.dropbox.com/s/8rw505j9xtmzi7r/6071%20banana%20bread.pdf?dl=0" TargetMode="External"/><Relationship Id="rId169" Type="http://schemas.openxmlformats.org/officeDocument/2006/relationships/hyperlink" Target="https://www.dropbox.com/s/joyuujxb3164fey/Ardmore%20Dragon%20Punch%204oz%2032703.pdf?dl=0" TargetMode="External"/><Relationship Id="rId334" Type="http://schemas.openxmlformats.org/officeDocument/2006/relationships/hyperlink" Target="https://www.dropbox.com/s/olx14v60udg91xr/Kens%20Parm%20PC%20pkt.pdf?dl=0" TargetMode="External"/><Relationship Id="rId376" Type="http://schemas.openxmlformats.org/officeDocument/2006/relationships/hyperlink" Target="https://www.dropbox.com/s/ytghh3gptu1tqe4/Regal%20Pickle%20Chips%20Crinkle%20Cut%2019060.pdf?dl=0" TargetMode="External"/><Relationship Id="rId541" Type="http://schemas.openxmlformats.org/officeDocument/2006/relationships/hyperlink" Target="https://www.dropbox.com/s/nasqzl0s4vab594/Tyson%20Buy%20American%20-%20NHBG.pdf?dl=0" TargetMode="External"/><Relationship Id="rId583" Type="http://schemas.openxmlformats.org/officeDocument/2006/relationships/hyperlink" Target="https://www.dropbox.com/s/1sd36crx6hzupk6/LOL%20-%20Buy%20American%20K12%20PRODUCTS.pdf?dl=0" TargetMode="External"/><Relationship Id="rId639" Type="http://schemas.openxmlformats.org/officeDocument/2006/relationships/hyperlink" Target="https://www.dropbox.com/s/r2ls8xqt4fsv1f5/KENS.pdf?dl=0" TargetMode="External"/><Relationship Id="rId790" Type="http://schemas.openxmlformats.org/officeDocument/2006/relationships/hyperlink" Target="https://www.dropbox.com/s/14663ttdmamt4ah/Bakecrafter%201605.pdf?dl=0" TargetMode="External"/><Relationship Id="rId804" Type="http://schemas.openxmlformats.org/officeDocument/2006/relationships/hyperlink" Target="https://www.dropbox.com/s/dggyyj5r1tnor8m/G%20Mills%20Corn%20Muffin%20Mix%2013102.pdf?dl=0" TargetMode="External"/><Relationship Id="rId4" Type="http://schemas.openxmlformats.org/officeDocument/2006/relationships/hyperlink" Target="https://www.dropbox.com/s/41ohbjt3dmony8q/DC%20Ranch.pdf?dl=0" TargetMode="External"/><Relationship Id="rId180" Type="http://schemas.openxmlformats.org/officeDocument/2006/relationships/hyperlink" Target="https://www.dropbox.com/s/hkupdua9w3ndfze/Tyson%2070304%20Patty.pdf?dl=0" TargetMode="External"/><Relationship Id="rId236" Type="http://schemas.openxmlformats.org/officeDocument/2006/relationships/hyperlink" Target="https://www.dropbox.com/s/kd5htdrs1o0sc4w/G%20Mills%20Cereal%20Bar%20Golden%20Grahams%2010135%20CN.pdf?dl=0" TargetMode="External"/><Relationship Id="rId278" Type="http://schemas.openxmlformats.org/officeDocument/2006/relationships/hyperlink" Target="https://www.dropbox.com/s/pbcsxpni9zv2r6b/Popchips%20Sea%20Salt%2071100.pdf?dl=0" TargetMode="External"/><Relationship Id="rId401" Type="http://schemas.openxmlformats.org/officeDocument/2006/relationships/hyperlink" Target="https://www.dropbox.com/s/ju7ad3ydftk7xeg/Packer%20Ground%20Beef%2081-19%2038660%2098661.pdf?dl=0" TargetMode="External"/><Relationship Id="rId443" Type="http://schemas.openxmlformats.org/officeDocument/2006/relationships/hyperlink" Target="https://www.dropbox.com/s/ya7d9l3142q7brp/Domino%20Sugar%20Granulated%204lb%2012424.pdf?dl=0" TargetMode="External"/><Relationship Id="rId650" Type="http://schemas.openxmlformats.org/officeDocument/2006/relationships/hyperlink" Target="https://www.dropbox.com/s/r2ls8xqt4fsv1f5/KENS.pdf?dl=0" TargetMode="External"/><Relationship Id="rId846" Type="http://schemas.openxmlformats.org/officeDocument/2006/relationships/hyperlink" Target="https://www.dropbox.com/s/rbi1j8rqnjiz4do/Ardmore%20Cherry%20Star%204oz%2032513.pdf?dl=0" TargetMode="External"/><Relationship Id="rId888" Type="http://schemas.openxmlformats.org/officeDocument/2006/relationships/hyperlink" Target="https://www.dropbox.com/s/i2bdffzn7qmwjej/78356%20Tonys%20FB%20Pizza.pdf?dl=0" TargetMode="External"/><Relationship Id="rId1031" Type="http://schemas.openxmlformats.org/officeDocument/2006/relationships/hyperlink" Target="https://www.dropbox.com/s/vkalnxy10a8zlb8/Envy.PDF?dl=0" TargetMode="External"/><Relationship Id="rId1073" Type="http://schemas.openxmlformats.org/officeDocument/2006/relationships/hyperlink" Target="https://www.dropbox.com/s/fr4r4ci132dmbvc/AFS%2072001%28%206PACK%29%20%26%2082001%28%202PACK%29%20TANGERINE%20CHICKEN%20WG%20%20%2809-14-2017%29.pdf?dl=0" TargetMode="External"/><Relationship Id="rId303" Type="http://schemas.openxmlformats.org/officeDocument/2006/relationships/hyperlink" Target="https://www.dropbox.com/s/571n8br05e3a05c/MAJOR%2090416%20Smart%20Choice%20Low%20Sodium%20Beef%20Base%20No%20MSG-Added%20Gluten%20Free.pdf?dl=0" TargetMode="External"/><Relationship Id="rId485" Type="http://schemas.openxmlformats.org/officeDocument/2006/relationships/hyperlink" Target="https://www.dropbox.com/s/70lygd27mg21gaa/Buy%20American_FritoLay_1-5-18.pdf?dl=0" TargetMode="External"/><Relationship Id="rId692" Type="http://schemas.openxmlformats.org/officeDocument/2006/relationships/hyperlink" Target="https://www.dropbox.com/s/t4y4w0nt29giq9h/Disp%20Must.pdf?dl=0" TargetMode="External"/><Relationship Id="rId706" Type="http://schemas.openxmlformats.org/officeDocument/2006/relationships/hyperlink" Target="https://www.dropbox.com/s/51qi4c7mh5utlye/American%2BBean%2B%23BBBSALSA001%2B-%2BBlack%2BBean%2BSalsa%2BBurger%2BNutritional%2B%26%2BSpec%2BSheet.pdf?dl=0" TargetMode="External"/><Relationship Id="rId748" Type="http://schemas.openxmlformats.org/officeDocument/2006/relationships/hyperlink" Target="https://www.dropbox.com/s/9hqtberq0uhfk4y/Sky%20Blue%20Kaiser%20wghr254.pdf?dl=0" TargetMode="External"/><Relationship Id="rId913" Type="http://schemas.openxmlformats.org/officeDocument/2006/relationships/hyperlink" Target="https://www.dropbox.com/s/41kl8w79houl420/Sunchips_GardenSalsa_PFS_%2836445%29_1%20oz.%20012018.pdf?dl=0" TargetMode="External"/><Relationship Id="rId955" Type="http://schemas.openxmlformats.org/officeDocument/2006/relationships/hyperlink" Target="https://www.dropbox.com/s/jtbkwpuk27lxp1o/Krusteaz%2040333%20MFS%20WG%20Belgian%20Waffle%20Stick.pdf?dl=0" TargetMode="External"/><Relationship Id="rId42" Type="http://schemas.openxmlformats.org/officeDocument/2006/relationships/hyperlink" Target="https://www.dropbox.com/s/xxqzi3yi9gan4sr/1000006188spechashbrownround.pdf?dl=0" TargetMode="External"/><Relationship Id="rId84" Type="http://schemas.openxmlformats.org/officeDocument/2006/relationships/hyperlink" Target="https://www.dropbox.com/s/099g9cea4vk99w0/06666.pdf?dl=0" TargetMode="External"/><Relationship Id="rId138" Type="http://schemas.openxmlformats.org/officeDocument/2006/relationships/hyperlink" Target="https://www.dropbox.com/s/2vedykhismhu5c6/08198%20%20WG%20Eng%20Muffin%20Nutritional%20%281%29.pdf?dl=0" TargetMode="External"/><Relationship Id="rId345" Type="http://schemas.openxmlformats.org/officeDocument/2006/relationships/hyperlink" Target="https://www.dropbox.com/s/hs8vmany9l5vk4m/Rich%20Chicks%2054486.pdf?dl=0" TargetMode="External"/><Relationship Id="rId387" Type="http://schemas.openxmlformats.org/officeDocument/2006/relationships/hyperlink" Target="https://www.dropbox.com/s/k6gvnmy1gmc8x0d/L%20Leaf%20Applesauce%20Unsweetened%205089.pdf?dl=0" TargetMode="External"/><Relationship Id="rId510" Type="http://schemas.openxmlformats.org/officeDocument/2006/relationships/hyperlink" Target="https://www.dropbox.com/s/67o1v1sj8egohfb/MSBG%20EXEMPTION%20COUNTRY%20PURE.pdf?dl=0" TargetMode="External"/><Relationship Id="rId552" Type="http://schemas.openxmlformats.org/officeDocument/2006/relationships/hyperlink" Target="https://www.dropbox.com/s/y501edj1afj6bug/JSB%20Buy%20American%20Form.pdf?dl=0" TargetMode="External"/><Relationship Id="rId594" Type="http://schemas.openxmlformats.org/officeDocument/2006/relationships/hyperlink" Target="https://www.dropbox.com/s/aexnazatpyupdug/JOTS%20Buy%20American%20Act%20Letter8-28-18.pdf?dl=0" TargetMode="External"/><Relationship Id="rId608" Type="http://schemas.openxmlformats.org/officeDocument/2006/relationships/hyperlink" Target="https://www.dropbox.com/s/jbe56lr388bzaqh/SA%20Piazza.pdf?dl=0" TargetMode="External"/><Relationship Id="rId815" Type="http://schemas.openxmlformats.org/officeDocument/2006/relationships/hyperlink" Target="https://www.dropbox.com/s/j6zn5cx72zh7hwt/Bakecrafter%20breadstick%201637.pdf?dl=0" TargetMode="External"/><Relationship Id="rId997" Type="http://schemas.openxmlformats.org/officeDocument/2006/relationships/hyperlink" Target="https://www.dropbox.com/s/8tut3333zd7vmgi/Grandmas_MiniCCCookiesWGR_PFS%2866154%29_012019.pdf?dl=0" TargetMode="External"/><Relationship Id="rId191" Type="http://schemas.openxmlformats.org/officeDocument/2006/relationships/hyperlink" Target="https://www.dropbox.com/s/qie1sbijnu9x0e3/Highliner%20WG%20Pollock%20Bites%2035486.pdf?dl=0" TargetMode="External"/><Relationship Id="rId205" Type="http://schemas.openxmlformats.org/officeDocument/2006/relationships/hyperlink" Target="https://www.dropbox.com/s/oon6bnmex6bboda/TNT%20Turkey%20Breast.pdf?dl=0" TargetMode="External"/><Relationship Id="rId247" Type="http://schemas.openxmlformats.org/officeDocument/2006/relationships/hyperlink" Target="https://www.dropbox.com/s/hug4vgcpfuzau66/Cape%20Cod%20Chip%2011765.pdf?dl=0" TargetMode="External"/><Relationship Id="rId412" Type="http://schemas.openxmlformats.org/officeDocument/2006/relationships/hyperlink" Target="https://www.dropbox.com/s/1hx33zlgq0v3jth/DC%20Sugar%20PC%2021280.pdf?dl=0" TargetMode="External"/><Relationship Id="rId857" Type="http://schemas.openxmlformats.org/officeDocument/2006/relationships/hyperlink" Target="https://www.dropbox.com/s/siquf5itge5xcws/TNT%20Ham.pdf?dl=0" TargetMode="External"/><Relationship Id="rId899" Type="http://schemas.openxmlformats.org/officeDocument/2006/relationships/hyperlink" Target="https://www.dropbox.com/s/bglfong8slmhwqj/G%20Mills%20Cereal%20Bar%20Trix%2010116%20CN.pdf?dl=0" TargetMode="External"/><Relationship Id="rId1000" Type="http://schemas.openxmlformats.org/officeDocument/2006/relationships/hyperlink" Target="https://www.dropbox.com/s/a7c4k0aj3xqwt7c/38000%2092313%20Eggo%20Cinnamon%20Mini%20Waffle%20Bites%20FAFH%20LR%20NLI_14641_10-23-2017_Public.pdf?dl=0" TargetMode="External"/><Relationship Id="rId1042" Type="http://schemas.openxmlformats.org/officeDocument/2006/relationships/hyperlink" Target="https://www.dropbox.com/s/ljqzhw07q9j4aa9/DeWafelbakkers%20-%20IW%20Whole%20Grain%20Maple%20Mini%20Pancakes.pdf?dl=0" TargetMode="External"/><Relationship Id="rId1084" Type="http://schemas.openxmlformats.org/officeDocument/2006/relationships/hyperlink" Target="https://www.dropbox.com/s/0h9107dqd8agnyu/DC%20Sweet%20chili.pdf?dl=0" TargetMode="External"/><Relationship Id="rId107" Type="http://schemas.openxmlformats.org/officeDocument/2006/relationships/hyperlink" Target="https://www.dropbox.com/s/cpjlibhlb4f2yb6/04931%20PFS.PDF?dl=0" TargetMode="External"/><Relationship Id="rId289" Type="http://schemas.openxmlformats.org/officeDocument/2006/relationships/hyperlink" Target="https://www.dropbox.com/s/knbvy88y3owigo1/Kellogg%20WG%20Rice%20Krispy%20Treat%20Choc%20Choc%20Chip%2010262%20CN.pdf?dl=0" TargetMode="External"/><Relationship Id="rId454" Type="http://schemas.openxmlformats.org/officeDocument/2006/relationships/hyperlink" Target="https://www.dropbox.com/s/04gkgjn8wo4ltgm/al_dente.pdf?dl=0" TargetMode="External"/><Relationship Id="rId496" Type="http://schemas.openxmlformats.org/officeDocument/2006/relationships/hyperlink" Target="https://www.dropbox.com/s/je0gp5eg7p9acvy/MSBG%20EXEMPTION%20NE%20MKTG%20PINEAPPLE.pdf?dl=0" TargetMode="External"/><Relationship Id="rId661" Type="http://schemas.openxmlformats.org/officeDocument/2006/relationships/hyperlink" Target="https://www.dropbox.com/s/fydiyqzharhpa81/Reddy%20Raw%20fries%20exemption.pdf?dl=0" TargetMode="External"/><Relationship Id="rId717" Type="http://schemas.openxmlformats.org/officeDocument/2006/relationships/hyperlink" Target="https://www.dropbox.com/s/5nfnjpnvnw2ab34/Refried%20Beans%2010302.pdf?dl=0" TargetMode="External"/><Relationship Id="rId759" Type="http://schemas.openxmlformats.org/officeDocument/2006/relationships/hyperlink" Target="https://www.dropbox.com/s/oa1u1gy2nyvww8v/WWB5160%20WG%20Breakfast%20Bun.pdf?dl=0" TargetMode="External"/><Relationship Id="rId924" Type="http://schemas.openxmlformats.org/officeDocument/2006/relationships/hyperlink" Target="https://www.dropbox.com/s/ydc816x5rluza2t/RFDoritos_SpicySweet_Chili_PFS_%2849093%29_012019.pdf?dl=0" TargetMode="External"/><Relationship Id="rId966" Type="http://schemas.openxmlformats.org/officeDocument/2006/relationships/hyperlink" Target="https://www.dropbox.com/s/qz7yxakn8gmvxw5/Pam%20Saute.pdf?dl=0" TargetMode="External"/><Relationship Id="rId11" Type="http://schemas.openxmlformats.org/officeDocument/2006/relationships/hyperlink" Target="https://www.dropbox.com/s/ucqzszytb9ct4u8/33504_onion%20Rings%20PFS.pdf?dl=0" TargetMode="External"/><Relationship Id="rId53" Type="http://schemas.openxmlformats.org/officeDocument/2006/relationships/hyperlink" Target="https://www.dropbox.com/s/6f225gw2pwshmpk/300156-Gluten-Free-Bread-Slice-Spec-Sheet-August-2016.pdf?dl=0" TargetMode="External"/><Relationship Id="rId149" Type="http://schemas.openxmlformats.org/officeDocument/2006/relationships/hyperlink" Target="https://www.dropbox.com/s/8ytwif6jyzrd2p0/Michael%20Eggs%20Hard%20Cooked%20Pillow%20Pack%2030502.pdf?dl=0" TargetMode="External"/><Relationship Id="rId314" Type="http://schemas.openxmlformats.org/officeDocument/2006/relationships/hyperlink" Target="https://www.dropbox.com/s/a43v8u0ul2sjaga/_b_RITZ-CRACKERS-20_3.8-OZ%20%281%29.pdf?dl=0" TargetMode="External"/><Relationship Id="rId356" Type="http://schemas.openxmlformats.org/officeDocument/2006/relationships/hyperlink" Target="https://www.dropbox.com/s/97c97tzleu2zsct/BARILLA%20-%20100%20%20WHOLE%20GRAIN%20Spec%20US%20JUN%202016.pdf?dl=0" TargetMode="External"/><Relationship Id="rId398" Type="http://schemas.openxmlformats.org/officeDocument/2006/relationships/hyperlink" Target="https://www.dropbox.com/s/qmu4di4eq1l6zt6/41391%2096-4%20100%25%20Fruit%20Punch.pdf?dl=0" TargetMode="External"/><Relationship Id="rId521" Type="http://schemas.openxmlformats.org/officeDocument/2006/relationships/hyperlink" Target="https://www.dropbox.com/s/ox3i3b9wg3o01ue/MSBG%20EXEMPTION%20SPICES.pdf?dl=0" TargetMode="External"/><Relationship Id="rId563" Type="http://schemas.openxmlformats.org/officeDocument/2006/relationships/hyperlink" Target="https://www.dropbox.com/s/y1u0hihkdllb96s/Michael%27s.pdf?dl=0" TargetMode="External"/><Relationship Id="rId619" Type="http://schemas.openxmlformats.org/officeDocument/2006/relationships/hyperlink" Target="https://www.dropbox.com/s/vjw5awa30uq559u/Rich%20Chicks.pdf?dl=0" TargetMode="External"/><Relationship Id="rId770" Type="http://schemas.openxmlformats.org/officeDocument/2006/relationships/hyperlink" Target="https://www.dropbox.com/s/x7b1n6hcsvc85eo/Cin%20chex.pdf?dl=0" TargetMode="External"/><Relationship Id="rId95" Type="http://schemas.openxmlformats.org/officeDocument/2006/relationships/hyperlink" Target="https://www.dropbox.com/s/sxgrqroi1ay6p48/FF.pdf?dl=0" TargetMode="External"/><Relationship Id="rId160" Type="http://schemas.openxmlformats.org/officeDocument/2006/relationships/hyperlink" Target="https://www.dropbox.com/s/acg2m3viovbyw8y/UDI%20GF%20Whole%20Grain%20Bread%20Loaf%20UGF%20%23810001.pdf?dl=0" TargetMode="External"/><Relationship Id="rId216" Type="http://schemas.openxmlformats.org/officeDocument/2006/relationships/hyperlink" Target="https://www.dropbox.com/s/9udt6hi1xmnkb2i/Ambros%20Quinoa%20White%2012550.pdf?dl=0" TargetMode="External"/><Relationship Id="rId423" Type="http://schemas.openxmlformats.org/officeDocument/2006/relationships/hyperlink" Target="https://www.dropbox.com/s/f27jc9es01wjv10/Crowly%20Sour%20Cream%2030465%2030470.pdf?dl=0" TargetMode="External"/><Relationship Id="rId826" Type="http://schemas.openxmlformats.org/officeDocument/2006/relationships/hyperlink" Target="https://www.dropbox.com/s/8k4dkc0qawhjo97/Kens%20SBR%20Teriyaki%20Glaze%2017503.pdf?dl=0" TargetMode="External"/><Relationship Id="rId868" Type="http://schemas.openxmlformats.org/officeDocument/2006/relationships/hyperlink" Target="https://www.dropbox.com/s/oon6bnmex6bboda/TNT%20Turkey%20Breast.pdf?dl=0" TargetMode="External"/><Relationship Id="rId1011" Type="http://schemas.openxmlformats.org/officeDocument/2006/relationships/hyperlink" Target="https://www.dropbox.com/s/9wa1unveqztc5fe/tasty_brands_41834_01252018_breadminiraviolis.pdf?dl=0" TargetMode="External"/><Relationship Id="rId1053" Type="http://schemas.openxmlformats.org/officeDocument/2006/relationships/hyperlink" Target="https://www.dropbox.com/s/l5wwzi7cqhad2yw/Rich%20Chicks_54412.pdf?dl=0" TargetMode="External"/><Relationship Id="rId1109" Type="http://schemas.openxmlformats.org/officeDocument/2006/relationships/hyperlink" Target="https://www.dropbox.com/s/8lphzcazhuseodu/Kelloggs%20granola%20PC%20Buy%20American%20041218.pdf?dl=0" TargetMode="External"/><Relationship Id="rId258" Type="http://schemas.openxmlformats.org/officeDocument/2006/relationships/hyperlink" Target="https://www.dropbox.com/s/6108a8uz1dikyxd/Kellogg%20Bug%20Bite%20Grahams%2010276%20CN.pdf?dl=0" TargetMode="External"/><Relationship Id="rId465" Type="http://schemas.openxmlformats.org/officeDocument/2006/relationships/hyperlink" Target="https://www.dropbox.com/s/vkalnxy10a8zlb8/Envy.PDF?dl=0" TargetMode="External"/><Relationship Id="rId630" Type="http://schemas.openxmlformats.org/officeDocument/2006/relationships/hyperlink" Target="https://www.dropbox.com/s/cr0g9hmi2vdqrh9/General%20Mills.pdf?dl=0" TargetMode="External"/><Relationship Id="rId672" Type="http://schemas.openxmlformats.org/officeDocument/2006/relationships/hyperlink" Target="https://www.dropbox.com/s/oqqf90yhg1ro1s6/General%20Mills.pdf?dl=0" TargetMode="External"/><Relationship Id="rId728" Type="http://schemas.openxmlformats.org/officeDocument/2006/relationships/hyperlink" Target="https://www.dropbox.com/s/uvfanj2bvweocx5/Wild%20Mikes%20WG%20Cheese%20Bites%2042004.pdf?dl=0" TargetMode="External"/><Relationship Id="rId935" Type="http://schemas.openxmlformats.org/officeDocument/2006/relationships/hyperlink" Target="https://www.dropbox.com/s/cno2z45up7szhn0/Pirates%20Booty%20WG%20White%20Cheddar%2011719.pdf?dl=0" TargetMode="External"/><Relationship Id="rId1095" Type="http://schemas.openxmlformats.org/officeDocument/2006/relationships/hyperlink" Target="https://www.dropbox.com/s/lygy9vvo29wzox7/Hostess%20Mini%20Birthday%20Cake%20Muffins%20%2301071.pdf?dl=0" TargetMode="External"/><Relationship Id="rId22" Type="http://schemas.openxmlformats.org/officeDocument/2006/relationships/hyperlink" Target="https://www.dropbox.com/s/a37q3ikga8vpjgo/Yangs%20Mandarin%20Orange%20Chicken%20Jr%20Specifications%20Item%20%2315555-5.pdf?dl=0" TargetMode="External"/><Relationship Id="rId64" Type="http://schemas.openxmlformats.org/officeDocument/2006/relationships/hyperlink" Target="https://www.dropbox.com/s/wyfyhts0b0mefkz/Bridgford%206787.pdf?dl=0" TargetMode="External"/><Relationship Id="rId118" Type="http://schemas.openxmlformats.org/officeDocument/2006/relationships/hyperlink" Target="https://www.dropbox.com/s/79giu2livcsx004/44881%20Cheddar_Cheese_Stick_ReducedFat_LandOLakes.pdf?dl=0" TargetMode="External"/><Relationship Id="rId325" Type="http://schemas.openxmlformats.org/officeDocument/2006/relationships/hyperlink" Target="https://www.dropbox.com/s/6y2m505nnupdrud/land-o-lakes-shredded-mild-cheddar.pdf?dl=0" TargetMode="External"/><Relationship Id="rId367" Type="http://schemas.openxmlformats.org/officeDocument/2006/relationships/hyperlink" Target="http://bakecrafters.com/product/802" TargetMode="External"/><Relationship Id="rId532" Type="http://schemas.openxmlformats.org/officeDocument/2006/relationships/hyperlink" Target="https://www.dropbox.com/s/isqp0r3atise8ak/BAKE%20CRAFTERS.pdf?dl=0" TargetMode="External"/><Relationship Id="rId574" Type="http://schemas.openxmlformats.org/officeDocument/2006/relationships/hyperlink" Target="https://www.dropbox.com/s/w6oa9wx3758errr/POST%20%28MOM%29.pdf?dl=0" TargetMode="External"/><Relationship Id="rId977" Type="http://schemas.openxmlformats.org/officeDocument/2006/relationships/hyperlink" Target="https://www.dropbox.com/s/v9sd4icw1oyitrv/02559%20On%20top.pdf?dl=0" TargetMode="External"/><Relationship Id="rId171" Type="http://schemas.openxmlformats.org/officeDocument/2006/relationships/hyperlink" Target="https://www.dropbox.com/s/bwpx42fwbrnqrhn/Advance%2080024ACN.pdf?dl=0" TargetMode="External"/><Relationship Id="rId227" Type="http://schemas.openxmlformats.org/officeDocument/2006/relationships/hyperlink" Target="https://www.dropbox.com/s/8z1u8jgtgwcimin/78673%204x6%20Tonys%20pizza.pdf?dl=0" TargetMode="External"/><Relationship Id="rId781" Type="http://schemas.openxmlformats.org/officeDocument/2006/relationships/hyperlink" Target="https://www.dropbox.com/s/8f5sch10yz2jkoq/Cookie%20JJ%2004915%20sugar%201%20oz%2006282017.pdf?dl=0" TargetMode="External"/><Relationship Id="rId837" Type="http://schemas.openxmlformats.org/officeDocument/2006/relationships/hyperlink" Target="https://www.dropbox.com/s/glknkhhfgnuztbg/Simplot%20Edamame%2031565%20CN.pdf?dl=0" TargetMode="External"/><Relationship Id="rId879" Type="http://schemas.openxmlformats.org/officeDocument/2006/relationships/hyperlink" Target="https://www.dropbox.com/s/9udt6hi1xmnkb2i/Ambros%20Quinoa%20White%2012550.pdf?dl=0" TargetMode="External"/><Relationship Id="rId1022" Type="http://schemas.openxmlformats.org/officeDocument/2006/relationships/hyperlink" Target="https://www.dropbox.com/s/kheu0ys52uwj7wl/Flowers%20WG%20Kaiser%20Roll%2040668.pdf?dl=0" TargetMode="External"/><Relationship Id="rId269" Type="http://schemas.openxmlformats.org/officeDocument/2006/relationships/hyperlink" Target="https://www.dropbox.com/s/5vupniozxoylcev/G%20Mills%20Nature%20Valley%20Choc%20Chip%20Granola%20Bar%2012299%20CN.pdf?dl=0" TargetMode="External"/><Relationship Id="rId434" Type="http://schemas.openxmlformats.org/officeDocument/2006/relationships/hyperlink" Target="https://www.dropbox.com/s/8qaetevtt2dtxe0/Sugar%20Foods%20Bread%20Crumbs%20Seasoned%2024681.pdf?dl=0" TargetMode="External"/><Relationship Id="rId476" Type="http://schemas.openxmlformats.org/officeDocument/2006/relationships/hyperlink" Target="https://www.dropbox.com/s/70lygd27mg21gaa/Buy%20American_FritoLay_1-5-18.pdf?dl=0" TargetMode="External"/><Relationship Id="rId641" Type="http://schemas.openxmlformats.org/officeDocument/2006/relationships/hyperlink" Target="https://www.dropbox.com/s/r2ls8xqt4fsv1f5/KENS.pdf?dl=0" TargetMode="External"/><Relationship Id="rId683" Type="http://schemas.openxmlformats.org/officeDocument/2006/relationships/hyperlink" Target="https://www.dropbox.com/s/5vej9th3xg4wd2t/JTM%20Buy%20American%20Certification%20%207-1-19.pdf?dl=0" TargetMode="External"/><Relationship Id="rId739" Type="http://schemas.openxmlformats.org/officeDocument/2006/relationships/hyperlink" Target="https://www.dropbox.com/s/z5ecb6erltruoyd/300152-Gluten-Free-Chicken-Chunks-5.5-oz-Spec-Sheet-August-2016.pdf?dl=0" TargetMode="External"/><Relationship Id="rId890" Type="http://schemas.openxmlformats.org/officeDocument/2006/relationships/hyperlink" Target="https://www.dropbox.com/s/8z1u8jgtgwcimin/78673%204x6%20Tonys%20pizza.pdf?dl=0" TargetMode="External"/><Relationship Id="rId904" Type="http://schemas.openxmlformats.org/officeDocument/2006/relationships/hyperlink" Target="https://www.dropbox.com/s/h9qouihoxma1pu4/RFCheetosPuffs_%20Mellow_PFS_%2821910%29_012019.pdf?dl=0" TargetMode="External"/><Relationship Id="rId1064" Type="http://schemas.openxmlformats.org/officeDocument/2006/relationships/hyperlink" Target="https://www.dropbox.com/s/norinx96g8yvnwu/Goldkist%20WG%20Chic%20Tender%20PhD%2036107.pdf?dl=0" TargetMode="External"/><Relationship Id="rId33" Type="http://schemas.openxmlformats.org/officeDocument/2006/relationships/hyperlink" Target="https://www.dropbox.com/s/qcjtri6d0pjb5iv/JTM%20Alfredo%20Sauce%20Reduced%20Fat%2020469.pdf?dl=0" TargetMode="External"/><Relationship Id="rId129" Type="http://schemas.openxmlformats.org/officeDocument/2006/relationships/hyperlink" Target="https://www.dropbox.com/s/tbop489lnr1qadt/Muffintown%206605%20Corn%20Muffin.pdf?dl=0" TargetMode="External"/><Relationship Id="rId280" Type="http://schemas.openxmlformats.org/officeDocument/2006/relationships/hyperlink" Target="https://www.dropbox.com/s/p11nt6ayuj2lt7z/BOF%20Vics%20Popcorn%2011799%2011813%2011815.pdf?dl=0" TargetMode="External"/><Relationship Id="rId336" Type="http://schemas.openxmlformats.org/officeDocument/2006/relationships/hyperlink" Target="https://www.dropbox.com/s/0xlhtuvv0ell2lg/KE0608.pdf?dl=0" TargetMode="External"/><Relationship Id="rId501" Type="http://schemas.openxmlformats.org/officeDocument/2006/relationships/hyperlink" Target="https://www.dropbox.com/s/67o1v1sj8egohfb/MSBG%20EXEMPTION%20COUNTRY%20PURE.pdf?dl=0" TargetMode="External"/><Relationship Id="rId543" Type="http://schemas.openxmlformats.org/officeDocument/2006/relationships/hyperlink" Target="https://www.dropbox.com/s/dg7k2st552afrky/Hadley%20Farms.pdf?dl=0" TargetMode="External"/><Relationship Id="rId946" Type="http://schemas.openxmlformats.org/officeDocument/2006/relationships/hyperlink" Target="https://www.dropbox.com/s/qx3053r4i8cf4qn/Kellogg%20WG%20Rice%20Krispy%20Treat%20Mini%2010113%20CN.pdf?dl=0" TargetMode="External"/><Relationship Id="rId988" Type="http://schemas.openxmlformats.org/officeDocument/2006/relationships/hyperlink" Target="https://www.dropbox.com/s/7ein86792wkwizi/KE0572B3.pdf?dl=0" TargetMode="External"/><Relationship Id="rId75" Type="http://schemas.openxmlformats.org/officeDocument/2006/relationships/hyperlink" Target="https://www.dropbox.com/s/zvwtrbbbsin1uyb/6076.chocolateslice4416.pdf?dl=0" TargetMode="External"/><Relationship Id="rId140" Type="http://schemas.openxmlformats.org/officeDocument/2006/relationships/hyperlink" Target="https://www.dropbox.com/s/yqtysp8n8swple4/KE0892.pdf?dl=0" TargetMode="External"/><Relationship Id="rId182" Type="http://schemas.openxmlformats.org/officeDocument/2006/relationships/hyperlink" Target="https://www.dropbox.com/s/yrkagyqx68jblsk/Goldkist%20WG%20Chic%20Patty%20PhD%2036106.pdf?dl=0" TargetMode="External"/><Relationship Id="rId378" Type="http://schemas.openxmlformats.org/officeDocument/2006/relationships/hyperlink" Target="https://www.dropbox.com/s/utgn3nh756rh47x/Americana%20Relish%20PC%2021380.pdf?dl=0" TargetMode="External"/><Relationship Id="rId403" Type="http://schemas.openxmlformats.org/officeDocument/2006/relationships/hyperlink" Target="https://www.dropbox.com/s/5vsttv3ouxwfutc/Ocean%20Spray%20Cranberry%20Sauce%20resealable%201260.pdf?dl=0" TargetMode="External"/><Relationship Id="rId585" Type="http://schemas.openxmlformats.org/officeDocument/2006/relationships/hyperlink" Target="https://www.dropbox.com/s/khiy0u6zqt9th5h/Tasty%20Brands.pdf?dl=0" TargetMode="External"/><Relationship Id="rId750" Type="http://schemas.openxmlformats.org/officeDocument/2006/relationships/hyperlink" Target="https://www.dropbox.com/s/bpk3j2nm3tcdm32/13839%20Mini%20bagel.pdf?dl=0" TargetMode="External"/><Relationship Id="rId792" Type="http://schemas.openxmlformats.org/officeDocument/2006/relationships/hyperlink" Target="https://www.dropbox.com/s/6py3elx2eigs8g4/AC%20Cheerios.pdf?dl=0" TargetMode="External"/><Relationship Id="rId806" Type="http://schemas.openxmlformats.org/officeDocument/2006/relationships/hyperlink" Target="https://www.dropbox.com/s/4q5edif33jolv7f/Otis%2010145%20CC%20muffin.pdf?dl=0" TargetMode="External"/><Relationship Id="rId848" Type="http://schemas.openxmlformats.org/officeDocument/2006/relationships/hyperlink" Target="https://www.dropbox.com/s/fgqyebtyb81ouet/Ardmore%20Mango%20Wango%204oz%2032702.pdf?dl=0" TargetMode="External"/><Relationship Id="rId1033" Type="http://schemas.openxmlformats.org/officeDocument/2006/relationships/hyperlink" Target="https://www.dropbox.com/s/vkalnxy10a8zlb8/Envy.PDF?dl=0" TargetMode="External"/><Relationship Id="rId6" Type="http://schemas.openxmlformats.org/officeDocument/2006/relationships/hyperlink" Target="https://www.dropbox.com/s/suy0avzlf686kiz/Disp%20BBQ.pdf?dl=0" TargetMode="External"/><Relationship Id="rId238" Type="http://schemas.openxmlformats.org/officeDocument/2006/relationships/hyperlink" Target="https://www.dropbox.com/s/momhyq5xmlot7cc/Fantastix_ChiliCheese_PFS_%2836098%29_012019.pdf?dl=0" TargetMode="External"/><Relationship Id="rId445" Type="http://schemas.openxmlformats.org/officeDocument/2006/relationships/hyperlink" Target="https://www.dropbox.com/s/x8hikprzoah1zuq/Zia%20Penne%20Rigate%2014155.pdf?dl=0" TargetMode="External"/><Relationship Id="rId487" Type="http://schemas.openxmlformats.org/officeDocument/2006/relationships/hyperlink" Target="https://www.dropbox.com/s/ot9zzwsa7ul3438/BARILLA.pdf?dl=0" TargetMode="External"/><Relationship Id="rId610" Type="http://schemas.openxmlformats.org/officeDocument/2006/relationships/hyperlink" Target="https://www.dropbox.com/s/vifa3vmevp4dpgo/Schwan%27s.pdf?dl=0" TargetMode="External"/><Relationship Id="rId652" Type="http://schemas.openxmlformats.org/officeDocument/2006/relationships/hyperlink" Target="https://www.dropbox.com/s/r2ls8xqt4fsv1f5/KENS.pdf?dl=0" TargetMode="External"/><Relationship Id="rId694" Type="http://schemas.openxmlformats.org/officeDocument/2006/relationships/hyperlink" Target="https://www.dropbox.com/s/5z2w8zgfp2g9oy4/Upstate%20Van%20bulk%209866.pdf?dl=0" TargetMode="External"/><Relationship Id="rId708" Type="http://schemas.openxmlformats.org/officeDocument/2006/relationships/hyperlink" Target="https://www.dropbox.com/s/3hx9xpib8cemf8n/bush23303_texasranchero_digital_final_aug2017.pdf?dl=0" TargetMode="External"/><Relationship Id="rId915" Type="http://schemas.openxmlformats.org/officeDocument/2006/relationships/hyperlink" Target="https://www.dropbox.com/s/5mcpiyw56goukwn/Chortles%20WG%20Chocolate%20Chip%20Grahams%2011262%20CN.pdf?dl=0" TargetMode="External"/><Relationship Id="rId1075" Type="http://schemas.openxmlformats.org/officeDocument/2006/relationships/hyperlink" Target="https://www.dropbox.com/s/6zf7q8cdrhrnevt/2417_Smart-PicksFlame-Broiled-Chicken-Breast-Dipper-With-Teriyaki.pdf?dl=0" TargetMode="External"/><Relationship Id="rId291" Type="http://schemas.openxmlformats.org/officeDocument/2006/relationships/hyperlink" Target="https://www.dropbox.com/s/9uqolljmxv1i61h/NBC%20WG%20Teddy%20Grahams%20Cinnamon%201oz%2011254%20CN.pdf?dl=0" TargetMode="External"/><Relationship Id="rId305" Type="http://schemas.openxmlformats.org/officeDocument/2006/relationships/hyperlink" Target="https://www.dropbox.com/s/miqol3covcygt38/Poland%20Spring%20Water%2016oz%2088202.pdf?dl=0" TargetMode="External"/><Relationship Id="rId347" Type="http://schemas.openxmlformats.org/officeDocument/2006/relationships/hyperlink" Target="https://www.dropbox.com/s/a7c4k0aj3xqwt7c/38000%2092313%20Eggo%20Cinnamon%20Mini%20Waffle%20Bites%20FAFH%20LR%20NLI_14641_10-23-2017_Public.pdf?dl=0" TargetMode="External"/><Relationship Id="rId512" Type="http://schemas.openxmlformats.org/officeDocument/2006/relationships/hyperlink" Target="https://www.dropbox.com/s/q9zsgdy2rbmmmbf/MSBG%20EXEMPTION%20AP%20EVE.pdf?dl=0" TargetMode="External"/><Relationship Id="rId957" Type="http://schemas.openxmlformats.org/officeDocument/2006/relationships/hyperlink" Target="https://www.dropbox.com/s/5wo3sw3jup14myb/Keebler%20Orig%20Graham.pdf?dl=0" TargetMode="External"/><Relationship Id="rId999" Type="http://schemas.openxmlformats.org/officeDocument/2006/relationships/hyperlink" Target="https://www.dropbox.com/s/bcu3s5erhgoorwk/38000%2092315%20Eggo%20Maple%20Flavored%20Mini%20Waffle%20Bites%20FAFH%20LR%20NLI_14642_06-30-2018_Public.pdf?dl=0" TargetMode="External"/><Relationship Id="rId1100" Type="http://schemas.openxmlformats.org/officeDocument/2006/relationships/hyperlink" Target="https://www.dropbox.com/s/lygy9vvo29wzox7/Hostess%20Mini%20Birthday%20Cake%20Muffins%20%2301071.pdf?dl=0" TargetMode="External"/><Relationship Id="rId44" Type="http://schemas.openxmlformats.org/officeDocument/2006/relationships/hyperlink" Target="https://www.dropbox.com/s/4dtldxslx4q7plh/Hersheys%20white%20milk%20SS.pdf?dl=0" TargetMode="External"/><Relationship Id="rId86" Type="http://schemas.openxmlformats.org/officeDocument/2006/relationships/hyperlink" Target="https://www.dropbox.com/s/1ftobmvjrn74awc/BB%20muffin%2002661.pdf?dl=0" TargetMode="External"/><Relationship Id="rId151" Type="http://schemas.openxmlformats.org/officeDocument/2006/relationships/hyperlink" Target="https://www.dropbox.com/s/tgjaq1i437ll3r9/Dannon%20Blueberry%20Greek%205.3oz%20Yogurt%2030530.pdf?dl=0" TargetMode="External"/><Relationship Id="rId389" Type="http://schemas.openxmlformats.org/officeDocument/2006/relationships/hyperlink" Target="https://www.dropbox.com/s/3xpwgrrg1ot9j8r/Chill%20Carrots%20Sliced%20Frozen%20Crinkle%20Cut%2031555.pdf?dl=0" TargetMode="External"/><Relationship Id="rId554" Type="http://schemas.openxmlformats.org/officeDocument/2006/relationships/hyperlink" Target="https://www.dropbox.com/s/bqtroofvkd7oa6y/Pinnacle10023.pdf?dl=0" TargetMode="External"/><Relationship Id="rId596" Type="http://schemas.openxmlformats.org/officeDocument/2006/relationships/hyperlink" Target="https://www.dropbox.com/s/aexnazatpyupdug/JOTS%20Buy%20American%20Act%20Letter8-28-18.pdf?dl=0" TargetMode="External"/><Relationship Id="rId761" Type="http://schemas.openxmlformats.org/officeDocument/2006/relationships/hyperlink" Target="https://www.dropbox.com/s/vxflccs6wq2f4ue/Richs%20Donut%20holes%2002725%2007062017.pdf?dl=0" TargetMode="External"/><Relationship Id="rId817" Type="http://schemas.openxmlformats.org/officeDocument/2006/relationships/hyperlink" Target="https://www.dropbox.com/s/t6uvywmrq1l0d4s/Advance%20%20133908%20breadstick.pdf?dl=0" TargetMode="External"/><Relationship Id="rId859" Type="http://schemas.openxmlformats.org/officeDocument/2006/relationships/hyperlink" Target="https://www.dropbox.com/s/q3b9l4x6lsjhdps/Jennie%20O%20pepperoni.pdf?dl=0" TargetMode="External"/><Relationship Id="rId1002" Type="http://schemas.openxmlformats.org/officeDocument/2006/relationships/hyperlink" Target="https://www.dropbox.com/s/kc2wm3hlkjicflu/SF%20Grilled%20Scrambled%20Egg%20Patty%2C%201.25%20oz.pdf?dl=0" TargetMode="External"/><Relationship Id="rId193" Type="http://schemas.openxmlformats.org/officeDocument/2006/relationships/hyperlink" Target="https://www.dropbox.com/s/uhgfxgbq6c27kqi/Armour%20Franks%20Beef%20LS%2042764.pdf?dl=0" TargetMode="External"/><Relationship Id="rId207" Type="http://schemas.openxmlformats.org/officeDocument/2006/relationships/hyperlink" Target="https://www.dropbox.com/s/qss3aq57co17anb/Vegalene%20Allergen%20Free%20Pan%20Coating%2013717.pdf?dl=0" TargetMode="External"/><Relationship Id="rId249" Type="http://schemas.openxmlformats.org/officeDocument/2006/relationships/hyperlink" Target="https://www.dropbox.com/s/0fj6ooc71qf99i4/LaysKettle_RFOriginal_Nutrition_%2825115%29_012019.pdf?dl=0" TargetMode="External"/><Relationship Id="rId414" Type="http://schemas.openxmlformats.org/officeDocument/2006/relationships/hyperlink" Target="https://www.dropbox.com/s/llim40pmutbe1hi/Bonta%20Tomato%20Paste%205771.pdf?dl=0" TargetMode="External"/><Relationship Id="rId456" Type="http://schemas.openxmlformats.org/officeDocument/2006/relationships/hyperlink" Target="https://www.dropbox.com/s/ibq7w2nc49dof51/Solis%208%20inch%20Whole%20Wheat%2037760.pdf?dl=0" TargetMode="External"/><Relationship Id="rId498" Type="http://schemas.openxmlformats.org/officeDocument/2006/relationships/hyperlink" Target="https://www.dropbox.com/s/67o1v1sj8egohfb/MSBG%20EXEMPTION%20COUNTRY%20PURE.pdf?dl=0" TargetMode="External"/><Relationship Id="rId621" Type="http://schemas.openxmlformats.org/officeDocument/2006/relationships/hyperlink" Target="https://www.dropbox.com/s/vjw5awa30uq559u/Rich%20Chicks.pdf?dl=0" TargetMode="External"/><Relationship Id="rId663" Type="http://schemas.openxmlformats.org/officeDocument/2006/relationships/hyperlink" Target="https://www.dropbox.com/s/uhr0g7cj92g5qon/ConAgra.pdf?dl=0" TargetMode="External"/><Relationship Id="rId870" Type="http://schemas.openxmlformats.org/officeDocument/2006/relationships/hyperlink" Target="https://www.dropbox.com/s/qss3aq57co17anb/Vegalene%20Allergen%20Free%20Pan%20Coating%2013717.pdf?dl=0" TargetMode="External"/><Relationship Id="rId1044" Type="http://schemas.openxmlformats.org/officeDocument/2006/relationships/hyperlink" Target="https://www.dropbox.com/s/qovgazno9lglole/2%20WG%20Cinnamon%20Toast%20Crunch%E2%84%A2%20Cereal%2025%25%20Less%20...pdf?dl=0" TargetMode="External"/><Relationship Id="rId1086" Type="http://schemas.openxmlformats.org/officeDocument/2006/relationships/hyperlink" Target="https://www.dropbox.com/s/5vej9th3xg4wd2t/JTM%20Buy%20American%20Certification%20%207-1-19.pdf?dl=0" TargetMode="External"/><Relationship Id="rId13" Type="http://schemas.openxmlformats.org/officeDocument/2006/relationships/hyperlink" Target="https://www.dropbox.com/s/ecodijydatjgtp0/Foothill%20Brown%20Gravy%2007062017.pdf?dl=0" TargetMode="External"/><Relationship Id="rId109" Type="http://schemas.openxmlformats.org/officeDocument/2006/relationships/hyperlink" Target="https://www.dropbox.com/s/0xkwpte4lsximeg/04935%20PFS.PDF?dl=0" TargetMode="External"/><Relationship Id="rId260" Type="http://schemas.openxmlformats.org/officeDocument/2006/relationships/hyperlink" Target="https://www.dropbox.com/s/5c6f019bx7qx87k/Ocean%20Spray%20Flavored%20Craisins%201.16oz%201375%201376%201377.pdf?dl=0" TargetMode="External"/><Relationship Id="rId316" Type="http://schemas.openxmlformats.org/officeDocument/2006/relationships/hyperlink" Target="https://www.dropbox.com/s/cr3bzhb0i4hps10/Red%20Gold%20Salsa%2072940-11005%20REDSC99%20MPS%20JC%203%207%2016.pdf?dl=0" TargetMode="External"/><Relationship Id="rId523" Type="http://schemas.openxmlformats.org/officeDocument/2006/relationships/hyperlink" Target="https://www.dropbox.com/s/d3jtek2ur0psk21/Kontos%2011070%20WW%20Pocket%20Pita%20COO%207.11.19.pdf?dl=0" TargetMode="External"/><Relationship Id="rId719" Type="http://schemas.openxmlformats.org/officeDocument/2006/relationships/hyperlink" Target="https://www.dropbox.com/s/3jfbq1wt5i6mzez/FF%20Corn%20dog.pdf?dl=0" TargetMode="External"/><Relationship Id="rId926" Type="http://schemas.openxmlformats.org/officeDocument/2006/relationships/hyperlink" Target="https://www.dropbox.com/s/vhqikhhn0yjomps/Funyuns_BakedWGR_PFS_%2866689%29_012018.pdf?dl=0" TargetMode="External"/><Relationship Id="rId968" Type="http://schemas.openxmlformats.org/officeDocument/2006/relationships/hyperlink" Target="https://www.dropbox.com/s/2m0hen6rjdzku58/Campbells%20Tomato%20Soup.pdf?dl=0" TargetMode="External"/><Relationship Id="rId1111" Type="http://schemas.openxmlformats.org/officeDocument/2006/relationships/printerSettings" Target="../printerSettings/printerSettings1.bin"/><Relationship Id="rId55" Type="http://schemas.openxmlformats.org/officeDocument/2006/relationships/hyperlink" Target="https://www.dropbox.com/s/5fxa4lfssgr0rcs/300155-Gluten-Free-Hamburger-Bun-Spec-Sheet-August-2016.pdf?dl=0" TargetMode="External"/><Relationship Id="rId97" Type="http://schemas.openxmlformats.org/officeDocument/2006/relationships/hyperlink" Target="https://www.dropbox.com/s/ocrhjwy374bgtwr/RK.pdf?dl=0" TargetMode="External"/><Relationship Id="rId120" Type="http://schemas.openxmlformats.org/officeDocument/2006/relationships/hyperlink" Target="https://www.dropbox.com/s/3f4g1kka9szx631/Aesop%20Honey%20Wheat%20Bagel%204.5oz%20%2398195.pdf?dl=0" TargetMode="External"/><Relationship Id="rId358" Type="http://schemas.openxmlformats.org/officeDocument/2006/relationships/hyperlink" Target="https://www.dropbox.com/s/9wa1unveqztc5fe/tasty_brands_41834_01252018_breadminiraviolis.pdf?dl=0" TargetMode="External"/><Relationship Id="rId565" Type="http://schemas.openxmlformats.org/officeDocument/2006/relationships/hyperlink" Target="https://www.dropbox.com/s/fksl7h6ynjfuaos/Aryzta.pdf?dl=0" TargetMode="External"/><Relationship Id="rId730" Type="http://schemas.openxmlformats.org/officeDocument/2006/relationships/hyperlink" Target="https://www.dropbox.com/s/0861v5rizcasfpc/SUPER%20BAKERY%20-%207787%20-%20WG%206%20PK%20MINI%20POWDERED%20DONUTS.pdf?dl=0" TargetMode="External"/><Relationship Id="rId772" Type="http://schemas.openxmlformats.org/officeDocument/2006/relationships/hyperlink" Target="https://www.dropbox.com/s/pc5j4fdpnl7kjhv/Cocoa%20Puffs.pdf?dl=0" TargetMode="External"/><Relationship Id="rId828" Type="http://schemas.openxmlformats.org/officeDocument/2006/relationships/hyperlink" Target="https://www.dropbox.com/s/7jd8u9gyr0lici8/Dannon%20Yocrunch%20Strawberry%20Yogurt%20w%20Granola%2030509.pdf?dl=0" TargetMode="External"/><Relationship Id="rId1013" Type="http://schemas.openxmlformats.org/officeDocument/2006/relationships/hyperlink" Target="https://www.dropbox.com/s/ime1yc3e8hdej3l/Hadley%20375iw.pdf?dl=0" TargetMode="External"/><Relationship Id="rId162" Type="http://schemas.openxmlformats.org/officeDocument/2006/relationships/hyperlink" Target="https://www.dropbox.com/s/7dpd2bdr7cptl61/Apple%20%26%20Eve%20Apple%20Juice%204.23oz%206716.pdf?dl=0" TargetMode="External"/><Relationship Id="rId218" Type="http://schemas.openxmlformats.org/officeDocument/2006/relationships/hyperlink" Target="https://www.dropbox.com/s/c40oxbme38zlts0/Dakota%20Shells.pdf?dl=0" TargetMode="External"/><Relationship Id="rId425" Type="http://schemas.openxmlformats.org/officeDocument/2006/relationships/hyperlink" Target="https://www.dropbox.com/s/mg6wypv1jrf19mg/Yoplait%20Raspberry%20Yogurt%206oz%2030555.pdf?dl=0" TargetMode="External"/><Relationship Id="rId467" Type="http://schemas.openxmlformats.org/officeDocument/2006/relationships/hyperlink" Target="https://www.dropbox.com/s/vkalnxy10a8zlb8/Envy.PDF?dl=0" TargetMode="External"/><Relationship Id="rId632" Type="http://schemas.openxmlformats.org/officeDocument/2006/relationships/hyperlink" Target="https://www.dropbox.com/s/gonslbtcw3jb7w1/Cargill%20BUY%20AMERICAN%20statement.pdf?dl=0" TargetMode="External"/><Relationship Id="rId1055" Type="http://schemas.openxmlformats.org/officeDocument/2006/relationships/hyperlink" Target="https://www.dropbox.com/s/vhic15gpw91bfm0/Tyson%20Item%20070302-0928%20%2810703020928%29.pdf?dl=0" TargetMode="External"/><Relationship Id="rId1097" Type="http://schemas.openxmlformats.org/officeDocument/2006/relationships/hyperlink" Target="https://www.dropbox.com/s/lhw8yujxx37pran/1960043582%20AJ%20Whole%20Grain%20Pancakes-signed.pdf?dl=0" TargetMode="External"/><Relationship Id="rId271" Type="http://schemas.openxmlformats.org/officeDocument/2006/relationships/hyperlink" Target="https://www.dropbox.com/s/g94qkgreldm3shp/Richs%20WG%20Mozz%20Sticks%20Red%20Fat%20BFY%2039019%20CN.pdf?dl=0" TargetMode="External"/><Relationship Id="rId674" Type="http://schemas.openxmlformats.org/officeDocument/2006/relationships/hyperlink" Target="https://www.dropbox.com/s/3rzrs3gvobkw0lg/2%20WG%20Cinnamon%20Chex%E2%84%A2%20Cereal%20Single%20Serve%20K12%20...pdf?dl=0" TargetMode="External"/><Relationship Id="rId881" Type="http://schemas.openxmlformats.org/officeDocument/2006/relationships/hyperlink" Target="https://www.dropbox.com/s/c40oxbme38zlts0/Dakota%20Shells.pdf?dl=0" TargetMode="External"/><Relationship Id="rId937" Type="http://schemas.openxmlformats.org/officeDocument/2006/relationships/hyperlink" Target="https://www.dropbox.com/s/pbcsxpni9zv2r6b/Popchips%20Sea%20Salt%2071100.pdf?dl=0" TargetMode="External"/><Relationship Id="rId979" Type="http://schemas.openxmlformats.org/officeDocument/2006/relationships/hyperlink" Target="https://www.dropbox.com/s/ri84iwczwomuq45/LOL%20Cheddar%20Cheese%20Sauce%20RS%20Pouch.pdf?dl=0" TargetMode="External"/><Relationship Id="rId24" Type="http://schemas.openxmlformats.org/officeDocument/2006/relationships/hyperlink" Target="https://www.dropbox.com/s/eed215v46x85y9f/Kellogg%20WG%20Cheese%20It%20Bulk%2011314%20CN.pdf?dl=0" TargetMode="External"/><Relationship Id="rId66" Type="http://schemas.openxmlformats.org/officeDocument/2006/relationships/hyperlink" Target="https://www.dropbox.com/s/olq67523eb201gv/Bakecrafter%20Hot%20Dog%20Bun%20471.pdf?dl=0" TargetMode="External"/><Relationship Id="rId131" Type="http://schemas.openxmlformats.org/officeDocument/2006/relationships/hyperlink" Target="https://www.dropbox.com/s/s32fn1dmu64sehv/gold-medal-whole-grain-variety-muffin-mix-16000-31529.pdf?dl=0" TargetMode="External"/><Relationship Id="rId327" Type="http://schemas.openxmlformats.org/officeDocument/2006/relationships/hyperlink" Target="https://www.dropbox.com/s/xyr6izeom1l747o/KE0855.pdf?dl=0" TargetMode="External"/><Relationship Id="rId369" Type="http://schemas.openxmlformats.org/officeDocument/2006/relationships/hyperlink" Target="https://www.dropbox.com/s/ih8dcg904hp4s3f/WGHOT188%20WG%20White%20Wheat%20Hot%20Dog%20Bun.pdf?dl=0" TargetMode="External"/><Relationship Id="rId534" Type="http://schemas.openxmlformats.org/officeDocument/2006/relationships/hyperlink" Target="https://www.dropbox.com/s/isqp0r3atise8ak/BAKE%20CRAFTERS.pdf?dl=0" TargetMode="External"/><Relationship Id="rId576" Type="http://schemas.openxmlformats.org/officeDocument/2006/relationships/hyperlink" Target="https://www.dropbox.com/s/nhcnvjttpikqs6y/Diamond%20Crystal.pdf?dl=0" TargetMode="External"/><Relationship Id="rId741" Type="http://schemas.openxmlformats.org/officeDocument/2006/relationships/hyperlink" Target="https://www.dropbox.com/s/ydeqnjrkynyj2i7/Bridgford%20PFS%206285.pdf?dl=0" TargetMode="External"/><Relationship Id="rId783" Type="http://schemas.openxmlformats.org/officeDocument/2006/relationships/hyperlink" Target="https://www.dropbox.com/s/qtmnupoos7aphql/Michael%27s%20egg%2085017.pdf?dl=0" TargetMode="External"/><Relationship Id="rId839" Type="http://schemas.openxmlformats.org/officeDocument/2006/relationships/hyperlink" Target="https://www.dropbox.com/s/xxoxasig1enb3kl/Apple%20%26%20Eve%20Orange%20Tangerine%20Juice%204.23oz%206702.pdf?dl=0" TargetMode="External"/><Relationship Id="rId990" Type="http://schemas.openxmlformats.org/officeDocument/2006/relationships/hyperlink" Target="https://www.dropbox.com/s/olx14v60udg91xr/Kens%20Parm%20PC%20pkt.pdf?dl=0" TargetMode="External"/><Relationship Id="rId173" Type="http://schemas.openxmlformats.org/officeDocument/2006/relationships/hyperlink" Target="https://www.dropbox.com/s/4ga1hiqo0p0v5s6/Advance%202417%20dippers.pdf?dl=0" TargetMode="External"/><Relationship Id="rId229" Type="http://schemas.openxmlformats.org/officeDocument/2006/relationships/hyperlink" Target="https://www.dropbox.com/s/2eghagzhq9ouivy/1000004108_%282018%29T.pdf?dl=0" TargetMode="External"/><Relationship Id="rId380" Type="http://schemas.openxmlformats.org/officeDocument/2006/relationships/hyperlink" Target="https://www.dropbox.com/s/6chqokt76fj6zqv/Aurora%20Butter%20Blend%200%20Trans%20Fats%2030127.pdf?dl=0" TargetMode="External"/><Relationship Id="rId436" Type="http://schemas.openxmlformats.org/officeDocument/2006/relationships/hyperlink" Target="https://www.dropbox.com/s/x7tojquce2dagoy/Real%20L%20Lime%20Juice%206210%206211.pdf?dl=0" TargetMode="External"/><Relationship Id="rId601" Type="http://schemas.openxmlformats.org/officeDocument/2006/relationships/hyperlink" Target="https://www.dropbox.com/s/khiy0u6zqt9th5h/Tasty%20Brands.pdf?dl=0" TargetMode="External"/><Relationship Id="rId643" Type="http://schemas.openxmlformats.org/officeDocument/2006/relationships/hyperlink" Target="https://www.dropbox.com/s/r2ls8xqt4fsv1f5/KENS.pdf?dl=0" TargetMode="External"/><Relationship Id="rId1024" Type="http://schemas.openxmlformats.org/officeDocument/2006/relationships/hyperlink" Target="https://www.dropbox.com/s/04gkgjn8wo4ltgm/al_dente.pdf?dl=0" TargetMode="External"/><Relationship Id="rId1066" Type="http://schemas.openxmlformats.org/officeDocument/2006/relationships/hyperlink" Target="https://www.dropbox.com/s/luu0cz4ivcmagoh/Tyson%20Item%20002940-0928%20%2810029400928%29.pdf?dl=0" TargetMode="External"/><Relationship Id="rId240" Type="http://schemas.openxmlformats.org/officeDocument/2006/relationships/hyperlink" Target="https://www.dropbox.com/s/0wpmq72e4xuxvyj/BakedCheetosCrunchy_PFS_%20%2862933%29_012019.pdf?dl=0" TargetMode="External"/><Relationship Id="rId478" Type="http://schemas.openxmlformats.org/officeDocument/2006/relationships/hyperlink" Target="https://www.dropbox.com/s/70lygd27mg21gaa/Buy%20American_FritoLay_1-5-18.pdf?dl=0" TargetMode="External"/><Relationship Id="rId685" Type="http://schemas.openxmlformats.org/officeDocument/2006/relationships/hyperlink" Target="https://www.dropbox.com/s/5vej9th3xg4wd2t/JTM%20Buy%20American%20Certification%20%207-1-19.pdf?dl=0" TargetMode="External"/><Relationship Id="rId850" Type="http://schemas.openxmlformats.org/officeDocument/2006/relationships/hyperlink" Target="https://www.dropbox.com/s/d4mvwot0wcq0way/Armour%20Bacon%20Round%20FC%20%2312033.pdf?dl=0" TargetMode="External"/><Relationship Id="rId892" Type="http://schemas.openxmlformats.org/officeDocument/2006/relationships/hyperlink" Target="https://www.dropbox.com/s/2eghagzhq9ouivy/1000004108_%282018%29T.pdf?dl=0" TargetMode="External"/><Relationship Id="rId906" Type="http://schemas.openxmlformats.org/officeDocument/2006/relationships/hyperlink" Target="https://www.dropbox.com/s/p1dy41ojgwf4ql2/G%20Mills%20Simply%20Chex%20Choco%20Caramel%2010151%20CN.pdf?dl=0" TargetMode="External"/><Relationship Id="rId948" Type="http://schemas.openxmlformats.org/officeDocument/2006/relationships/hyperlink" Target="https://www.dropbox.com/s/knbvy88y3owigo1/Kellogg%20WG%20Rice%20Krispy%20Treat%20Choc%20Choc%20Chip%2010262%20CN.pdf?dl=0" TargetMode="External"/><Relationship Id="rId35" Type="http://schemas.openxmlformats.org/officeDocument/2006/relationships/hyperlink" Target="https://www.dropbox.com/s/5qvtxdyafjervts/16387%20Pizza%20Dough%20Formulation%20Statement.pdf?dl=0" TargetMode="External"/><Relationship Id="rId77" Type="http://schemas.openxmlformats.org/officeDocument/2006/relationships/hyperlink" Target="https://www.dropbox.com/s/8jzzi3k2pb3bopk/6072-Bread%2C%20Zucchini%20Slice%20%20WG%20%20IW.pdf?dl=0" TargetMode="External"/><Relationship Id="rId100" Type="http://schemas.openxmlformats.org/officeDocument/2006/relationships/hyperlink" Target="https://www.dropbox.com/s/cm85h5zsvwrte1n/Cookie%20JJ%2004911%20CC%201%20oz%2006272017.pdf?dl=0" TargetMode="External"/><Relationship Id="rId282" Type="http://schemas.openxmlformats.org/officeDocument/2006/relationships/hyperlink" Target="https://www.dropbox.com/s/43065a51h7l4bsm/Kellogg%20WG%20Cinn%20Frosted%20Poptart%2010273%20CN.pdf?dl=0" TargetMode="External"/><Relationship Id="rId338" Type="http://schemas.openxmlformats.org/officeDocument/2006/relationships/hyperlink" Target="https://www.dropbox.com/s/24e30nk6gd5ulev/KE0630B3.pdf?dl=0" TargetMode="External"/><Relationship Id="rId503" Type="http://schemas.openxmlformats.org/officeDocument/2006/relationships/hyperlink" Target="https://www.dropbox.com/s/67o1v1sj8egohfb/MSBG%20EXEMPTION%20COUNTRY%20PURE.pdf?dl=0" TargetMode="External"/><Relationship Id="rId545" Type="http://schemas.openxmlformats.org/officeDocument/2006/relationships/hyperlink" Target="https://www.dropbox.com/s/oqqf90yhg1ro1s6/General%20Mills.pdf?dl=0" TargetMode="External"/><Relationship Id="rId587" Type="http://schemas.openxmlformats.org/officeDocument/2006/relationships/hyperlink" Target="https://www.dropbox.com/s/khiy0u6zqt9th5h/Tasty%20Brands.pdf?dl=0" TargetMode="External"/><Relationship Id="rId710" Type="http://schemas.openxmlformats.org/officeDocument/2006/relationships/hyperlink" Target="https://www.dropbox.com/s/nhylobthk9xu2uh/Dakota%20Rotini.pdf?dl=0" TargetMode="External"/><Relationship Id="rId752" Type="http://schemas.openxmlformats.org/officeDocument/2006/relationships/hyperlink" Target="https://www.dropbox.com/s/i9t6w8jpuab7wo4/7680000075%20Lender%27s%20White%20WG%20bagel-signed.pdf?dl=0" TargetMode="External"/><Relationship Id="rId808" Type="http://schemas.openxmlformats.org/officeDocument/2006/relationships/hyperlink" Target="https://www.dropbox.com/s/yrpqgq8nd9d1yvy/Muffintown%202670%20CC%20Muffin.pdf?dl=0" TargetMode="External"/><Relationship Id="rId8" Type="http://schemas.openxmlformats.org/officeDocument/2006/relationships/hyperlink" Target="https://www.dropbox.com/s/oxhsxw35drphbwk/Disp%20catsup.pdf?dl=0" TargetMode="External"/><Relationship Id="rId142" Type="http://schemas.openxmlformats.org/officeDocument/2006/relationships/hyperlink" Target="https://www.dropbox.com/s/xexo6ogy2nzehbt/Kens%20Boom%20Boom%20Sauce%2017480.pdf?dl=0" TargetMode="External"/><Relationship Id="rId184" Type="http://schemas.openxmlformats.org/officeDocument/2006/relationships/hyperlink" Target="https://www.dropbox.com/s/norinx96g8yvnwu/Goldkist%20WG%20Chic%20Tender%20PhD%2036107.pdf?dl=0" TargetMode="External"/><Relationship Id="rId391" Type="http://schemas.openxmlformats.org/officeDocument/2006/relationships/hyperlink" Target="https://www.dropbox.com/s/omj7w4iny2302oz/Delmonte%20Fruit%20Mix%20in%20Light%20Syrup%201420.pdf?dl=0" TargetMode="External"/><Relationship Id="rId405" Type="http://schemas.openxmlformats.org/officeDocument/2006/relationships/hyperlink" Target="https://www.dropbox.com/s/5nvgsetfruyscot/PC%20Crouton.pdf?dl=0" TargetMode="External"/><Relationship Id="rId447" Type="http://schemas.openxmlformats.org/officeDocument/2006/relationships/hyperlink" Target="https://www.dropbox.com/s/9vo1248bxbr6z53/Zia%20Rotini%20Pasta%2014330.pdf?dl=0" TargetMode="External"/><Relationship Id="rId612" Type="http://schemas.openxmlformats.org/officeDocument/2006/relationships/hyperlink" Target="https://www.dropbox.com/s/vifa3vmevp4dpgo/Schwan%27s.pdf?dl=0" TargetMode="External"/><Relationship Id="rId794" Type="http://schemas.openxmlformats.org/officeDocument/2006/relationships/hyperlink" Target="https://www.dropbox.com/s/zeflft9im1k7t23/Rice%20Chex.pdf?dl=0" TargetMode="External"/><Relationship Id="rId1035" Type="http://schemas.openxmlformats.org/officeDocument/2006/relationships/hyperlink" Target="https://www.dropbox.com/s/vkalnxy10a8zlb8/Envy.PDF?dl=0" TargetMode="External"/><Relationship Id="rId1077" Type="http://schemas.openxmlformats.org/officeDocument/2006/relationships/hyperlink" Target="https://www.dropbox.com/s/j40knwovo3gmayn/6075.breadslice.pumpkin1137.pdf?dl=0" TargetMode="External"/><Relationship Id="rId251" Type="http://schemas.openxmlformats.org/officeDocument/2006/relationships/hyperlink" Target="https://www.dropbox.com/s/mcnnwdb8xld3uqb/BakedLays_Original_Nutrition_.875oz_%2833625%29_012019.pdf?dl=0" TargetMode="External"/><Relationship Id="rId489" Type="http://schemas.openxmlformats.org/officeDocument/2006/relationships/hyperlink" Target="https://www.dropbox.com/s/ot9zzwsa7ul3438/BARILLA.pdf?dl=0" TargetMode="External"/><Relationship Id="rId654" Type="http://schemas.openxmlformats.org/officeDocument/2006/relationships/hyperlink" Target="https://www.dropbox.com/s/5y9tkkmhn3whmi0/Envy%20Buy%20American%20Letter.pdf?dl=0" TargetMode="External"/><Relationship Id="rId696" Type="http://schemas.openxmlformats.org/officeDocument/2006/relationships/hyperlink" Target="https://www.dropbox.com/s/ucqzszytb9ct4u8/33504_onion%20Rings%20PFS.pdf?dl=0" TargetMode="External"/><Relationship Id="rId861" Type="http://schemas.openxmlformats.org/officeDocument/2006/relationships/hyperlink" Target="https://www.dropbox.com/s/efkwo5y85w711pd/Hormel%20Salami.pdf?dl=0" TargetMode="External"/><Relationship Id="rId917" Type="http://schemas.openxmlformats.org/officeDocument/2006/relationships/hyperlink" Target="https://www.dropbox.com/s/addu3cm3mf0zhtt/Keebler%20Animal%20Cracker%20WG%2011244%20CN.pdf?dl=0" TargetMode="External"/><Relationship Id="rId959" Type="http://schemas.openxmlformats.org/officeDocument/2006/relationships/hyperlink" Target="https://www.dropbox.com/s/419jtdmddp4nx4c/Major%20Beef%20Base%20LS%20GF%20no%20MSG%208528.pdf?dl=0" TargetMode="External"/><Relationship Id="rId1102" Type="http://schemas.openxmlformats.org/officeDocument/2006/relationships/hyperlink" Target="https://www.dropbox.com/s/1ggtfb582hyv0er/MSBG%20EXEMPTION%20AMBROSIA%20QUINOA.pdf?dl=0" TargetMode="External"/><Relationship Id="rId46" Type="http://schemas.openxmlformats.org/officeDocument/2006/relationships/hyperlink" Target="https://www.dropbox.com/s/kr9wkjx0gr837z5/080666wgpancakebite2goe.pdf?dl=0" TargetMode="External"/><Relationship Id="rId293" Type="http://schemas.openxmlformats.org/officeDocument/2006/relationships/hyperlink" Target="https://www.dropbox.com/s/71dvan9v4jdwmme/FL%20Tostitos%20Baked%20Scoops%2020426.pdf?dl=0" TargetMode="External"/><Relationship Id="rId307" Type="http://schemas.openxmlformats.org/officeDocument/2006/relationships/hyperlink" Target="https://www.dropbox.com/s/nwlp280jmo1kqan/GK%207805%20-%20FC%20Ovenable%20Wing.pdf?dl=0" TargetMode="External"/><Relationship Id="rId349" Type="http://schemas.openxmlformats.org/officeDocument/2006/relationships/hyperlink" Target="https://www.dropbox.com/s/kc2wm3hlkjicflu/SF%20Grilled%20Scrambled%20Egg%20Patty%2C%201.25%20oz.pdf?dl=0" TargetMode="External"/><Relationship Id="rId514" Type="http://schemas.openxmlformats.org/officeDocument/2006/relationships/hyperlink" Target="https://www.dropbox.com/s/q9zsgdy2rbmmmbf/MSBG%20EXEMPTION%20AP%20EVE.pdf?dl=0" TargetMode="External"/><Relationship Id="rId556" Type="http://schemas.openxmlformats.org/officeDocument/2006/relationships/hyperlink" Target="https://www.dropbox.com/s/oqqf90yhg1ro1s6/General%20Mills.pdf?dl=0" TargetMode="External"/><Relationship Id="rId721" Type="http://schemas.openxmlformats.org/officeDocument/2006/relationships/hyperlink" Target="https://www.dropbox.com/s/xk3u61edv4ctzsd/Tasty%20Breadstick.pdf?dl=0" TargetMode="External"/><Relationship Id="rId763" Type="http://schemas.openxmlformats.org/officeDocument/2006/relationships/hyperlink" Target="https://www.dropbox.com/s/ih9w1zwz4qmptl1/Mini%20Cini.pdf?dl=0" TargetMode="External"/><Relationship Id="rId88" Type="http://schemas.openxmlformats.org/officeDocument/2006/relationships/hyperlink" Target="https://www.dropbox.com/s/uen31em8qr9myx5/Cheerio.pdf?dl=0" TargetMode="External"/><Relationship Id="rId111" Type="http://schemas.openxmlformats.org/officeDocument/2006/relationships/hyperlink" Target="https://www.dropbox.com/s/b3p9kt3grn9dwbk/Jack%20Links.pdf?dl=0" TargetMode="External"/><Relationship Id="rId153" Type="http://schemas.openxmlformats.org/officeDocument/2006/relationships/hyperlink" Target="https://www.dropbox.com/s/skmuo1vs879abjx/Yoplait%20Strawberry%20Yogurt%20Parfait%20Pro%2099577.pdf?dl=0" TargetMode="External"/><Relationship Id="rId195" Type="http://schemas.openxmlformats.org/officeDocument/2006/relationships/hyperlink" Target="https://www.dropbox.com/s/yzk7akb8beb7oaw/Tyson%20Pepperoni%2025%23%2043070.pdf?dl=0" TargetMode="External"/><Relationship Id="rId209" Type="http://schemas.openxmlformats.org/officeDocument/2006/relationships/hyperlink" Target="https://www.dropbox.com/s/v6jcbo9u9k7y1lp/Don%20Pepino%20Pizza%20Sauce%20Heavy%2005296.pdf?dl=0" TargetMode="External"/><Relationship Id="rId360" Type="http://schemas.openxmlformats.org/officeDocument/2006/relationships/hyperlink" Target="https://www.dropbox.com/s/ime1yc3e8hdej3l/Hadley%20375iw.pdf?dl=0" TargetMode="External"/><Relationship Id="rId416" Type="http://schemas.openxmlformats.org/officeDocument/2006/relationships/hyperlink" Target="https://www.dropbox.com/s/kqqvlb2lrrwbwbv/Packer%20Red%20Wine%20Vinegar%2018560.pdf?dl=0" TargetMode="External"/><Relationship Id="rId598" Type="http://schemas.openxmlformats.org/officeDocument/2006/relationships/hyperlink" Target="https://www.dropbox.com/s/9djcfgnvp16l00w/Dakota%20Growers.pdf?dl=0" TargetMode="External"/><Relationship Id="rId819" Type="http://schemas.openxmlformats.org/officeDocument/2006/relationships/hyperlink" Target="https://www.dropbox.com/s/irplv9n1wu9ryna/KE0999.pdf?dl=0" TargetMode="External"/><Relationship Id="rId970" Type="http://schemas.openxmlformats.org/officeDocument/2006/relationships/hyperlink" Target="https://www.dropbox.com/s/fq8fofg6g8es5v8/pillsburyfrenchbreadlitho1101171.pdf?dl=0" TargetMode="External"/><Relationship Id="rId1004" Type="http://schemas.openxmlformats.org/officeDocument/2006/relationships/hyperlink" Target="https://www.dropbox.com/s/lqn781ivwq7ekwl/Fluff.pdf?dl=0" TargetMode="External"/><Relationship Id="rId1046" Type="http://schemas.openxmlformats.org/officeDocument/2006/relationships/hyperlink" Target="https://www.dropbox.com/s/ecsqtd05vxf5nnq/2%20WG%20Honey%20Nut%20Cheerios%E2%84%A2%20Cereal%20Single%20Serve...pdf?dl=0" TargetMode="External"/><Relationship Id="rId220" Type="http://schemas.openxmlformats.org/officeDocument/2006/relationships/hyperlink" Target="https://www.dropbox.com/s/mggxdmwbfhp283p/Wild%20Mikes%20crust.pdf?dl=0" TargetMode="External"/><Relationship Id="rId458" Type="http://schemas.openxmlformats.org/officeDocument/2006/relationships/hyperlink" Target="https://www.dropbox.com/s/udqtc0afeb9cees/KE0789B3.pdf?dl=0" TargetMode="External"/><Relationship Id="rId623" Type="http://schemas.openxmlformats.org/officeDocument/2006/relationships/hyperlink" Target="https://www.dropbox.com/s/4u3yojv284je9n8/GK%20Pilgrims%20Pride%20Buy%20American%20Statement%202019.pdf?dl=0" TargetMode="External"/><Relationship Id="rId665" Type="http://schemas.openxmlformats.org/officeDocument/2006/relationships/hyperlink" Target="https://www.dropbox.com/s/0yjccb1991msg5s/AFS%2072003%28%206-PACK%29%20%26%2082003%28%202-PACK%29%20GENERAL%20TSO%20CHICKEN%20WG%20%20%20%28%2009-14-2017%29.pdf?dl=0" TargetMode="External"/><Relationship Id="rId830" Type="http://schemas.openxmlformats.org/officeDocument/2006/relationships/hyperlink" Target="https://www.dropbox.com/s/aqp3w4w698yt7m7/Dannon%20Vanilla%20Greek%205.3oz%20Yogurt%2030531.pdf?dl=0" TargetMode="External"/><Relationship Id="rId872" Type="http://schemas.openxmlformats.org/officeDocument/2006/relationships/hyperlink" Target="https://www.dropbox.com/s/v6jcbo9u9k7y1lp/Don%20Pepino%20Pizza%20Sauce%20Heavy%2005296.pdf?dl=0" TargetMode="External"/><Relationship Id="rId928" Type="http://schemas.openxmlformats.org/officeDocument/2006/relationships/hyperlink" Target="https://www.dropbox.com/s/jl8719lz3a21k5e/Kellogg%20Scooby%20Doo%20Grahams%2011334%20CN.pdf?dl=0" TargetMode="External"/><Relationship Id="rId1088" Type="http://schemas.openxmlformats.org/officeDocument/2006/relationships/hyperlink" Target="https://www.dropbox.com/s/6w9cvxedegzqrza/Lay%27s%20Kettle%20RF%20Jalapeno%20Cheddar%201.375%20oz.%20%20%2825111%29%20012019.pdf?dl=0" TargetMode="External"/><Relationship Id="rId15" Type="http://schemas.openxmlformats.org/officeDocument/2006/relationships/hyperlink" Target="https://www.dropbox.com/s/2epr9xljv16ruhd/Smuckers%20small%20grape.pdf?dl=0" TargetMode="External"/><Relationship Id="rId57" Type="http://schemas.openxmlformats.org/officeDocument/2006/relationships/hyperlink" Target="https://www.dropbox.com/s/0npn09o6zw82i41/Brakebush%205810%20strips.pdf?dl=0" TargetMode="External"/><Relationship Id="rId262" Type="http://schemas.openxmlformats.org/officeDocument/2006/relationships/hyperlink" Target="https://www.dropbox.com/s/o10rfnqp1ccrs40/RFDoritos_%20Flamas_PFS_%2862829%29_012019.pdf?dl=0" TargetMode="External"/><Relationship Id="rId318" Type="http://schemas.openxmlformats.org/officeDocument/2006/relationships/hyperlink" Target="https://www.dropbox.com/s/si7fahson3li89n/Dakota%20Gourmet%20sunflower%20seeds.pdf?dl=0" TargetMode="External"/><Relationship Id="rId525" Type="http://schemas.openxmlformats.org/officeDocument/2006/relationships/hyperlink" Target="https://www.dropbox.com/s/cvlcdnfa5jnoqmo/Sky%20Blue.pdf?dl=0" TargetMode="External"/><Relationship Id="rId567" Type="http://schemas.openxmlformats.org/officeDocument/2006/relationships/hyperlink" Target="https://www.dropbox.com/s/bqtroofvkd7oa6y/Pinnacle10023.pdf?dl=0" TargetMode="External"/><Relationship Id="rId732" Type="http://schemas.openxmlformats.org/officeDocument/2006/relationships/hyperlink" Target="https://www.dropbox.com/s/ied6x2e2enrsg0h/19010-%20-jd%20original%20brkfst%20stick%2060-2.51oz.pdf?dl=0" TargetMode="External"/><Relationship Id="rId99" Type="http://schemas.openxmlformats.org/officeDocument/2006/relationships/hyperlink" Target="https://www.dropbox.com/s/sp2mkgvwc0sdqol/Cookie%20JJ%2004912%20Candy%201%20oz%2006282017.pdf?dl=0" TargetMode="External"/><Relationship Id="rId122" Type="http://schemas.openxmlformats.org/officeDocument/2006/relationships/hyperlink" Target="https://www.dropbox.com/s/e9ka6bcz022n86p/Michaels%20Maple%20FT%2075010.pdf?dl=0" TargetMode="External"/><Relationship Id="rId164" Type="http://schemas.openxmlformats.org/officeDocument/2006/relationships/hyperlink" Target="https://www.dropbox.com/s/47ckmlvmvfp1jum/Ardmore%20Blue%20Razz%204oz%20%2032704.pdf?dl=0" TargetMode="External"/><Relationship Id="rId371" Type="http://schemas.openxmlformats.org/officeDocument/2006/relationships/hyperlink" Target="https://www.dropbox.com/s/d6cp2wdmqbh8hnh/Polaner%20Grape%20Jelly%2024146.pdf?dl=0" TargetMode="External"/><Relationship Id="rId774" Type="http://schemas.openxmlformats.org/officeDocument/2006/relationships/hyperlink" Target="https://www.dropbox.com/s/ul93csx6vs3z42c/Trix.pdf?dl=0" TargetMode="External"/><Relationship Id="rId981" Type="http://schemas.openxmlformats.org/officeDocument/2006/relationships/hyperlink" Target="https://www.dropbox.com/s/vrf9ecexdv6n69j/alt-nutritionals-59701-1718sy-mozzarella-string-cheese-093017.pdf?dl=0" TargetMode="External"/><Relationship Id="rId1015" Type="http://schemas.openxmlformats.org/officeDocument/2006/relationships/hyperlink" Target="https://www.dropbox.com/s/34gdg20tw2o5dyg/Idahoan%20Real%20Mashed%20Potatoes%2026oz%204185%20CN.pdf?dl=0" TargetMode="External"/><Relationship Id="rId1057" Type="http://schemas.openxmlformats.org/officeDocument/2006/relationships/hyperlink" Target="https://www.dropbox.com/s/h8a16on39y8criu/Tyson%20Item%20038350-0928%20%2810383500928%29.pdf?dl=0" TargetMode="External"/><Relationship Id="rId427" Type="http://schemas.openxmlformats.org/officeDocument/2006/relationships/hyperlink" Target="https://www.dropbox.com/s/ry7u3bmr4o974nt/Yoplait%20Straw%20Banana%20Yogurt%206oz%2030573.pdf?dl=0" TargetMode="External"/><Relationship Id="rId469" Type="http://schemas.openxmlformats.org/officeDocument/2006/relationships/hyperlink" Target="https://www.dropbox.com/s/3to2v58sel77x3l/Popchips%20SCO%2077700.pdf?dl=0" TargetMode="External"/><Relationship Id="rId634" Type="http://schemas.openxmlformats.org/officeDocument/2006/relationships/hyperlink" Target="https://www.dropbox.com/s/r2ls8xqt4fsv1f5/KENS.pdf?dl=0" TargetMode="External"/><Relationship Id="rId676" Type="http://schemas.openxmlformats.org/officeDocument/2006/relationships/hyperlink" Target="https://www.dropbox.com/s/5gx2uw1z4a10efu/2%20WG%20Cocoa%20Puffs%E2%84%A2%20Cereal%2025%25%20Less%20Sugar%20Sing...pdf?dl=0" TargetMode="External"/><Relationship Id="rId841" Type="http://schemas.openxmlformats.org/officeDocument/2006/relationships/hyperlink" Target="https://www.dropbox.com/s/yew4rswklo03f4l/Apple%20%26%20Eve%20Fruitables%20Plus%20Tropical%20Twist%204.23oz%20%206724.pdf?dl=0" TargetMode="External"/><Relationship Id="rId883" Type="http://schemas.openxmlformats.org/officeDocument/2006/relationships/hyperlink" Target="https://www.dropbox.com/s/mggxdmwbfhp283p/Wild%20Mikes%20crust.pdf?dl=0" TargetMode="External"/><Relationship Id="rId1099" Type="http://schemas.openxmlformats.org/officeDocument/2006/relationships/hyperlink" Target="https://www.dropbox.com/s/9hoe1ilramtx2f6/38000%2018574%20Eggo%20Confetti%20Mini%20Pancakes%20FAFH%20LR%20NLI_14565_06-30-2018_Public.pdf?dl=0" TargetMode="External"/><Relationship Id="rId26" Type="http://schemas.openxmlformats.org/officeDocument/2006/relationships/hyperlink" Target="https://www.dropbox.com/s/q1ly30h75t8moal/Buttermist.pdf?dl=0" TargetMode="External"/><Relationship Id="rId231" Type="http://schemas.openxmlformats.org/officeDocument/2006/relationships/hyperlink" Target="https://www.dropbox.com/s/fhfyot8mvzpefgh/10799_productspecificationreducedmash002.pdf?dl=0" TargetMode="External"/><Relationship Id="rId273" Type="http://schemas.openxmlformats.org/officeDocument/2006/relationships/hyperlink" Target="https://www.dropbox.com/s/kxiizszz14otz4d/Kellogg%20Nutrigrain%20Bar%20Blueberry%2010109%20CN.pdf?dl=0" TargetMode="External"/><Relationship Id="rId329" Type="http://schemas.openxmlformats.org/officeDocument/2006/relationships/hyperlink" Target="https://www.dropbox.com/s/asuf1em3pui5k0r/KE827B3.pdf?dl=0" TargetMode="External"/><Relationship Id="rId480" Type="http://schemas.openxmlformats.org/officeDocument/2006/relationships/hyperlink" Target="https://www.dropbox.com/s/70lygd27mg21gaa/Buy%20American_FritoLay_1-5-18.pdf?dl=0" TargetMode="External"/><Relationship Id="rId536" Type="http://schemas.openxmlformats.org/officeDocument/2006/relationships/hyperlink" Target="https://www.dropbox.com/s/isqp0r3atise8ak/BAKE%20CRAFTERS.pdf?dl=0" TargetMode="External"/><Relationship Id="rId701" Type="http://schemas.openxmlformats.org/officeDocument/2006/relationships/hyperlink" Target="https://www.dropbox.com/s/aejkpt1rnzov4bo/McCain%20Seasoned%20Bakeable%20Wedge%20Fries%2032167%20CN.pdf?dl=0" TargetMode="External"/><Relationship Id="rId939" Type="http://schemas.openxmlformats.org/officeDocument/2006/relationships/hyperlink" Target="https://www.dropbox.com/s/p11nt6ayuj2lt7z/BOF%20Vics%20Popcorn%2011799%2011813%2011815.pdf?dl=0" TargetMode="External"/><Relationship Id="rId68" Type="http://schemas.openxmlformats.org/officeDocument/2006/relationships/hyperlink" Target="https://www.dropbox.com/s/4j6kjgllfsqi30v/Bakecrafter%20Sub%20Roll%206%20inch%20%234048%20CN.PDF?dl=0" TargetMode="External"/><Relationship Id="rId133" Type="http://schemas.openxmlformats.org/officeDocument/2006/relationships/hyperlink" Target="https://www.dropbox.com/s/e09ku6odwkeuehu/Heinz%20Ketchup%20Dip%20%26%20Squeeze%205001.pdf?dl=0" TargetMode="External"/><Relationship Id="rId175" Type="http://schemas.openxmlformats.org/officeDocument/2006/relationships/hyperlink" Target="https://www.dropbox.com/s/pqudxt21f972vge/Tyson%2070302%20patty.pdf?dl=0" TargetMode="External"/><Relationship Id="rId340" Type="http://schemas.openxmlformats.org/officeDocument/2006/relationships/hyperlink" Target="https://www.dropbox.com/s/hx5rtokc95c09fo/Grandma%27s%20Blueberry%20Vanilla%20Cookies%201%20oz.%20PFS%2001242019.pdf?dl=0" TargetMode="External"/><Relationship Id="rId578" Type="http://schemas.openxmlformats.org/officeDocument/2006/relationships/hyperlink" Target="https://www.dropbox.com/s/nhcnvjttpikqs6y/Diamond%20Crystal.pdf?dl=0" TargetMode="External"/><Relationship Id="rId743" Type="http://schemas.openxmlformats.org/officeDocument/2006/relationships/hyperlink" Target="https://www.dropbox.com/s/w8hi7m8qqy32kz4/kayem%20lower%20sodium%201018%20hd%20%28002%29.pdf?dl=0" TargetMode="External"/><Relationship Id="rId785" Type="http://schemas.openxmlformats.org/officeDocument/2006/relationships/hyperlink" Target="https://www.dropbox.com/s/iod1x5xfto515mn/04914%20PFS.PDF?dl=0" TargetMode="External"/><Relationship Id="rId950" Type="http://schemas.openxmlformats.org/officeDocument/2006/relationships/hyperlink" Target="https://www.dropbox.com/s/9uqolljmxv1i61h/NBC%20WG%20Teddy%20Grahams%20Cinnamon%201oz%2011254%20CN.pdf?dl=0" TargetMode="External"/><Relationship Id="rId992" Type="http://schemas.openxmlformats.org/officeDocument/2006/relationships/hyperlink" Target="https://www.dropbox.com/s/0xlhtuvv0ell2lg/KE0608.pdf?dl=0" TargetMode="External"/><Relationship Id="rId1026" Type="http://schemas.openxmlformats.org/officeDocument/2006/relationships/hyperlink" Target="https://www.dropbox.com/s/udqtc0afeb9cees/KE0789B3.pdf?dl=0" TargetMode="External"/><Relationship Id="rId200" Type="http://schemas.openxmlformats.org/officeDocument/2006/relationships/hyperlink" Target="https://www.dropbox.com/s/c8frvwgx2stpyim/Hormel%20Sausage%20Patty.pdf?dl=0" TargetMode="External"/><Relationship Id="rId382" Type="http://schemas.openxmlformats.org/officeDocument/2006/relationships/hyperlink" Target="https://www.dropbox.com/s/k2eki7j72lmkd09/Cucina%20Feta%20Cheese%20Crumbled%204-5%23%2029240.pdf?dl=0" TargetMode="External"/><Relationship Id="rId438" Type="http://schemas.openxmlformats.org/officeDocument/2006/relationships/hyperlink" Target="https://www.dropbox.com/s/p41yi25152ur1st/Laspag%20Canola%20Salad%20Oil%2013661.pdf?dl=0" TargetMode="External"/><Relationship Id="rId603" Type="http://schemas.openxmlformats.org/officeDocument/2006/relationships/hyperlink" Target="https://www.dropbox.com/s/yn9ltnculzejti1/Yangs%205th%20Taste.pdf?dl=0" TargetMode="External"/><Relationship Id="rId645" Type="http://schemas.openxmlformats.org/officeDocument/2006/relationships/hyperlink" Target="https://www.dropbox.com/s/r2ls8xqt4fsv1f5/KENS.pdf?dl=0" TargetMode="External"/><Relationship Id="rId687" Type="http://schemas.openxmlformats.org/officeDocument/2006/relationships/hyperlink" Target="https://www.dropbox.com/s/z2je4fmslewln1m/DC%20HM.pdf?dl=0" TargetMode="External"/><Relationship Id="rId810" Type="http://schemas.openxmlformats.org/officeDocument/2006/relationships/hyperlink" Target="https://www.dropbox.com/s/lhw8yujxx37pran/1960043582%20AJ%20Whole%20Grain%20Pancakes-signed.pdf?dl=0" TargetMode="External"/><Relationship Id="rId852" Type="http://schemas.openxmlformats.org/officeDocument/2006/relationships/hyperlink" Target="https://www.dropbox.com/s/ipipnjjq5nlewp9/Meisterchef%20bologna.pdf?dl=0" TargetMode="External"/><Relationship Id="rId908" Type="http://schemas.openxmlformats.org/officeDocument/2006/relationships/hyperlink" Target="https://www.dropbox.com/s/yfluv0mloha72vb/BakedRuffles_CSC_.8%20oz.%20_%2856882%29_012019.pdf?dl=0" TargetMode="External"/><Relationship Id="rId1068" Type="http://schemas.openxmlformats.org/officeDocument/2006/relationships/hyperlink" Target="https://www.dropbox.com/s/nwlp280jmo1kqan/GK%207805%20-%20FC%20Ovenable%20Wing.pdf?dl=0" TargetMode="External"/><Relationship Id="rId242" Type="http://schemas.openxmlformats.org/officeDocument/2006/relationships/hyperlink" Target="https://www.dropbox.com/s/h9qouihoxma1pu4/RFCheetosPuffs_%20Mellow_PFS_%2821910%29_012019.pdf?dl=0" TargetMode="External"/><Relationship Id="rId284" Type="http://schemas.openxmlformats.org/officeDocument/2006/relationships/hyperlink" Target="https://www.dropbox.com/s/bd0zeatvuqqg6kw/Kellogg%20WG%20Strawberry%20Poptart%2010274%20CN.pdf?dl=0" TargetMode="External"/><Relationship Id="rId491" Type="http://schemas.openxmlformats.org/officeDocument/2006/relationships/hyperlink" Target="https://www.dropbox.com/s/qxotist08626q26/MSBG%20EXEMPTION%20SIMPLOT%20GUACAMOLE.pdf?dl=0" TargetMode="External"/><Relationship Id="rId505" Type="http://schemas.openxmlformats.org/officeDocument/2006/relationships/hyperlink" Target="https://www.dropbox.com/s/67o1v1sj8egohfb/MSBG%20EXEMPTION%20COUNTRY%20PURE.pdf?dl=0" TargetMode="External"/><Relationship Id="rId712" Type="http://schemas.openxmlformats.org/officeDocument/2006/relationships/hyperlink" Target="https://www.dropbox.com/s/1b25fwqmij4hciw/Dakota%20Elbows.pdf?dl=0" TargetMode="External"/><Relationship Id="rId894" Type="http://schemas.openxmlformats.org/officeDocument/2006/relationships/hyperlink" Target="https://www.dropbox.com/s/ncf4vgyh25y9eiw/Simplot%20Tri%20Tater%20Potatoes%2032096%20CN.pdf?dl=0" TargetMode="External"/><Relationship Id="rId37" Type="http://schemas.openxmlformats.org/officeDocument/2006/relationships/hyperlink" Target="https://www.dropbox.com/s/i8tgh16xf9knzvp/Bakecrafter%20waffle%201453%2008012017.pdf?dl=0" TargetMode="External"/><Relationship Id="rId79" Type="http://schemas.openxmlformats.org/officeDocument/2006/relationships/hyperlink" Target="https://www.dropbox.com/s/oa1u1gy2nyvww8v/WWB5160%20WG%20Breakfast%20Bun.pdf?dl=0" TargetMode="External"/><Relationship Id="rId102" Type="http://schemas.openxmlformats.org/officeDocument/2006/relationships/hyperlink" Target="https://www.dropbox.com/s/rys7nzuda41n7mt/smart_balance.pdf?dl=0" TargetMode="External"/><Relationship Id="rId144" Type="http://schemas.openxmlformats.org/officeDocument/2006/relationships/hyperlink" Target="https://www.dropbox.com/s/g5sgruxctl05sm8/Franks%20Red%20Hot%20Sauce%2025780.pdf?dl=0" TargetMode="External"/><Relationship Id="rId547" Type="http://schemas.openxmlformats.org/officeDocument/2006/relationships/hyperlink" Target="https://www.dropbox.com/s/y501edj1afj6bug/JSB%20Buy%20American%20Form.pdf?dl=0" TargetMode="External"/><Relationship Id="rId589" Type="http://schemas.openxmlformats.org/officeDocument/2006/relationships/hyperlink" Target="https://www.dropbox.com/s/khiy0u6zqt9th5h/Tasty%20Brands.pdf?dl=0" TargetMode="External"/><Relationship Id="rId754" Type="http://schemas.openxmlformats.org/officeDocument/2006/relationships/hyperlink" Target="https://www.dropbox.com/s/6k0oypuci5jwntr/6073.wildforestberryslice1450.pdf?dl=0" TargetMode="External"/><Relationship Id="rId796" Type="http://schemas.openxmlformats.org/officeDocument/2006/relationships/hyperlink" Target="https://www.dropbox.com/s/g37sgfn5iu3fj73/FMW%20choc.pdf?dl=0" TargetMode="External"/><Relationship Id="rId961" Type="http://schemas.openxmlformats.org/officeDocument/2006/relationships/hyperlink" Target="https://www.dropbox.com/s/y53740mdpnkyup1/MAJOR%2090366%20Smart%20Choice%20Low%20Sodium%20Chicken%20Base%20No%20MSG-HVP%20Added%20Gluten%20Free.pdf?dl=0" TargetMode="External"/><Relationship Id="rId90" Type="http://schemas.openxmlformats.org/officeDocument/2006/relationships/hyperlink" Target="https://www.dropbox.com/s/x7b1n6hcsvc85eo/Cin%20chex.pdf?dl=0" TargetMode="External"/><Relationship Id="rId186" Type="http://schemas.openxmlformats.org/officeDocument/2006/relationships/hyperlink" Target="https://www.dropbox.com/s/d4mvwot0wcq0way/Armour%20Bacon%20Round%20FC%20%2312033.pdf?dl=0" TargetMode="External"/><Relationship Id="rId351" Type="http://schemas.openxmlformats.org/officeDocument/2006/relationships/hyperlink" Target="https://www.dropbox.com/s/lqn781ivwq7ekwl/Fluff.pdf?dl=0" TargetMode="External"/><Relationship Id="rId393" Type="http://schemas.openxmlformats.org/officeDocument/2006/relationships/hyperlink" Target="https://www.dropbox.com/s/8e76j38ev9oo7nn/Ambros%20Mandarin%20Oranges%20Whole%20LS%201520.pdf?dl=0" TargetMode="External"/><Relationship Id="rId407" Type="http://schemas.openxmlformats.org/officeDocument/2006/relationships/hyperlink" Target="https://www.dropbox.com/s/2ky94fwkdezqqy8/MOM%20Quick%20Oats%209613.pdf?dl=0" TargetMode="External"/><Relationship Id="rId449" Type="http://schemas.openxmlformats.org/officeDocument/2006/relationships/hyperlink" Target="https://www.dropbox.com/s/739h2c5ns0mvpzu/FURMANS%20DICED%20TOMATOES%20F10442.pdf?dl=0" TargetMode="External"/><Relationship Id="rId614" Type="http://schemas.openxmlformats.org/officeDocument/2006/relationships/hyperlink" Target="https://www.dropbox.com/s/uhr0g7cj92g5qon/ConAgra.pdf?dl=0" TargetMode="External"/><Relationship Id="rId656" Type="http://schemas.openxmlformats.org/officeDocument/2006/relationships/hyperlink" Target="https://www.dropbox.com/s/5y9tkkmhn3whmi0/Envy%20Buy%20American%20Letter.pdf?dl=0" TargetMode="External"/><Relationship Id="rId821" Type="http://schemas.openxmlformats.org/officeDocument/2006/relationships/hyperlink" Target="https://www.dropbox.com/s/hccbgm2m9urh7q3/KC%20Masterpiece%20BBQ%20Sauce%2025655.pdf?dl=0" TargetMode="External"/><Relationship Id="rId863" Type="http://schemas.openxmlformats.org/officeDocument/2006/relationships/hyperlink" Target="https://www.dropbox.com/s/c8frvwgx2stpyim/Hormel%20Sausage%20Patty.pdf?dl=0" TargetMode="External"/><Relationship Id="rId1037" Type="http://schemas.openxmlformats.org/officeDocument/2006/relationships/hyperlink" Target="https://www.dropbox.com/s/k7sp6hqkfzmrlhr/77387%2012699%20MAX%20Pizza%20Quesadilla.pdf?dl=0" TargetMode="External"/><Relationship Id="rId1079" Type="http://schemas.openxmlformats.org/officeDocument/2006/relationships/hyperlink" Target="https://www.dropbox.com/s/l005dsqg6j3q76v/Franks%20Red%20Hot%20Buffalo%20Sauce%20Dispenser%2025715.pdf?dl=0" TargetMode="External"/><Relationship Id="rId211" Type="http://schemas.openxmlformats.org/officeDocument/2006/relationships/hyperlink" Target="https://www.dropbox.com/s/uc2j3jlsduwv8do/Foothill%20Taco%20Seasoning%2020640.pdf?dl=0" TargetMode="External"/><Relationship Id="rId253" Type="http://schemas.openxmlformats.org/officeDocument/2006/relationships/hyperlink" Target="https://www.dropbox.com/s/41kl8w79houl420/Sunchips_GardenSalsa_PFS_%2836445%29_1%20oz.%20012018.pdf?dl=0" TargetMode="External"/><Relationship Id="rId295" Type="http://schemas.openxmlformats.org/officeDocument/2006/relationships/hyperlink" Target="https://www.dropbox.com/s/e6n4qe0wqk8xh2j/Kraft%20Heinz%20Madeira%20Farms%20Tater%20Tots%2032381.pdf?dl=0" TargetMode="External"/><Relationship Id="rId309" Type="http://schemas.openxmlformats.org/officeDocument/2006/relationships/hyperlink" Target="https://www.dropbox.com/s/qz7yxakn8gmvxw5/Pam%20Saute.pdf?dl=0" TargetMode="External"/><Relationship Id="rId460" Type="http://schemas.openxmlformats.org/officeDocument/2006/relationships/hyperlink" Target="https://www.dropbox.com/s/tnlg9m8mjekf404/885%20-%20Shaved%20Steak%20Extra%20Lean.pdf?dl=0" TargetMode="External"/><Relationship Id="rId516" Type="http://schemas.openxmlformats.org/officeDocument/2006/relationships/hyperlink" Target="https://www.dropbox.com/s/xrv2muq1s0gii3i/MSBG%20EXEMPTION%20BUTTER%20BUDS.pdf?dl=0" TargetMode="External"/><Relationship Id="rId698" Type="http://schemas.openxmlformats.org/officeDocument/2006/relationships/hyperlink" Target="https://www.dropbox.com/s/ecodijydatjgtp0/Foothill%20Brown%20Gravy%2007062017.pdf?dl=0" TargetMode="External"/><Relationship Id="rId919" Type="http://schemas.openxmlformats.org/officeDocument/2006/relationships/hyperlink" Target="https://www.dropbox.com/s/yolsjuf745mv519/Ocean%20Spray%20Craisins%20Dried%201372.pdf?dl=0" TargetMode="External"/><Relationship Id="rId1090" Type="http://schemas.openxmlformats.org/officeDocument/2006/relationships/hyperlink" Target="https://www.dropbox.com/s/70lygd27mg21gaa/Buy%20American_FritoLay_1-5-18.pdf?dl=0" TargetMode="External"/><Relationship Id="rId1104" Type="http://schemas.openxmlformats.org/officeDocument/2006/relationships/hyperlink" Target="https://www.dropbox.com/s/ot9zzwsa7ul3438/BARILLA.pdf?dl=0" TargetMode="External"/><Relationship Id="rId48" Type="http://schemas.openxmlformats.org/officeDocument/2006/relationships/hyperlink" Target="https://www.dropbox.com/s/0wltflh40m8k8yu/SUPER%20BAKERY%20-%207786%20-%20WG%206%20PK%20MINI%20CHOCOLATE%20DONUTS.pdf?dl=0" TargetMode="External"/><Relationship Id="rId113" Type="http://schemas.openxmlformats.org/officeDocument/2006/relationships/hyperlink" Target="https://www.dropbox.com/s/5h86fsl2q8uvmax/Cheerio%20MG.pdf?dl=0" TargetMode="External"/><Relationship Id="rId320" Type="http://schemas.openxmlformats.org/officeDocument/2006/relationships/hyperlink" Target="https://www.dropbox.com/s/v9sd4icw1oyitrv/02559%20On%20top.pdf?dl=0" TargetMode="External"/><Relationship Id="rId558" Type="http://schemas.openxmlformats.org/officeDocument/2006/relationships/hyperlink" Target="https://www.dropbox.com/s/91ny1eqpwf1nnca/RICH%27S.pdf?dl=0" TargetMode="External"/><Relationship Id="rId723" Type="http://schemas.openxmlformats.org/officeDocument/2006/relationships/hyperlink" Target="https://www.dropbox.com/s/z74curo7j3k62jy/McCain%20Smile%20Fries%2032035%20CN.pdf?dl=0" TargetMode="External"/><Relationship Id="rId765" Type="http://schemas.openxmlformats.org/officeDocument/2006/relationships/hyperlink" Target="https://www.dropbox.com/s/09ruumjpfadwxbp/06661.pdf?dl=0" TargetMode="External"/><Relationship Id="rId930" Type="http://schemas.openxmlformats.org/officeDocument/2006/relationships/hyperlink" Target="https://www.dropbox.com/s/xm0x0xd4cf1wgr6/Kellogg%20Cocoa%20Krispie%20Cereal%20Bar%2010144%20CN.pdf?dl=0" TargetMode="External"/><Relationship Id="rId972" Type="http://schemas.openxmlformats.org/officeDocument/2006/relationships/hyperlink" Target="https://www.dropbox.com/s/ys35a3t43oif5ob/14010.%20Flatbread%20Bid%20Spec.pdf?dl=0" TargetMode="External"/><Relationship Id="rId1006" Type="http://schemas.openxmlformats.org/officeDocument/2006/relationships/hyperlink" Target="https://www.dropbox.com/s/rqazcpcskkelmur/Yangs%20Chow%20Mein%20Noodle.pdf?dl=0" TargetMode="External"/><Relationship Id="rId155" Type="http://schemas.openxmlformats.org/officeDocument/2006/relationships/hyperlink" Target="https://www.dropbox.com/s/qdzfxqd3m729kzu/Dannon%20Danimals%20Straw%204oz%20Yogurt%2030543.pdf?dl=0" TargetMode="External"/><Relationship Id="rId197" Type="http://schemas.openxmlformats.org/officeDocument/2006/relationships/hyperlink" Target="https://www.dropbox.com/s/nhqctckt5wrp37m/TNT%20Roast%20Beef.pdf?dl=0" TargetMode="External"/><Relationship Id="rId362" Type="http://schemas.openxmlformats.org/officeDocument/2006/relationships/hyperlink" Target="https://www.dropbox.com/s/34gdg20tw2o5dyg/Idahoan%20Real%20Mashed%20Potatoes%2026oz%204185%20CN.pdf?dl=0" TargetMode="External"/><Relationship Id="rId418" Type="http://schemas.openxmlformats.org/officeDocument/2006/relationships/hyperlink" Target="https://www.dropbox.com/s/cp006muxsruavb4/G%20Mills%20All%20Purpose%20Flour%2050lb%2012131.pdf?dl=0" TargetMode="External"/><Relationship Id="rId625" Type="http://schemas.openxmlformats.org/officeDocument/2006/relationships/hyperlink" Target="https://www.dropbox.com/s/4u3yojv284je9n8/GK%20Pilgrims%20Pride%20Buy%20American%20Statement%202019.pdf?dl=0" TargetMode="External"/><Relationship Id="rId832" Type="http://schemas.openxmlformats.org/officeDocument/2006/relationships/hyperlink" Target="https://www.dropbox.com/s/bbqvshsqs5yr6b0/Yoplait%20Vanilla%20Yogurt%20Parfait%20Pro%2030576.pdf?dl=0" TargetMode="External"/><Relationship Id="rId1048" Type="http://schemas.openxmlformats.org/officeDocument/2006/relationships/hyperlink" Target="https://www.dropbox.com/s/b1is2jkfyf4blc1/Tyson%2010000075505%20meatball.pdf?dl=0" TargetMode="External"/><Relationship Id="rId222" Type="http://schemas.openxmlformats.org/officeDocument/2006/relationships/hyperlink" Target="https://www.dropbox.com/s/9mwsy54ofbojep2/Max%20WG%20Stuffed%20Crust%20Pizza%2042275.pdf?dl=0" TargetMode="External"/><Relationship Id="rId264" Type="http://schemas.openxmlformats.org/officeDocument/2006/relationships/hyperlink" Target="https://www.dropbox.com/s/ydc816x5rluza2t/RFDoritos_SpicySweet_Chili_PFS_%2849093%29_012019.pdf?dl=0" TargetMode="External"/><Relationship Id="rId471" Type="http://schemas.openxmlformats.org/officeDocument/2006/relationships/hyperlink" Target="https://www.dropbox.com/s/p9p981gwfdy6k9t/Bush_Product_Nutritionals_Reduced-Sodium-Vegetarian-Baked-Beans.pdf?dl=0" TargetMode="External"/><Relationship Id="rId667" Type="http://schemas.openxmlformats.org/officeDocument/2006/relationships/hyperlink" Target="https://www.dropbox.com/s/91ny1eqpwf1nnca/RICH%27S.pdf?dl=0" TargetMode="External"/><Relationship Id="rId874" Type="http://schemas.openxmlformats.org/officeDocument/2006/relationships/hyperlink" Target="https://www.dropbox.com/s/uc2j3jlsduwv8do/Foothill%20Taco%20Seasoning%2020640.pdf?dl=0" TargetMode="External"/><Relationship Id="rId17" Type="http://schemas.openxmlformats.org/officeDocument/2006/relationships/hyperlink" Target="https://www.dropbox.com/s/rsx3dfuuvbciaa0/FL%20Tostitos%20WG%20Tortilla%20Chips%20Bulk%2020437.pdf?dl=0" TargetMode="External"/><Relationship Id="rId59" Type="http://schemas.openxmlformats.org/officeDocument/2006/relationships/hyperlink" Target="https://www.dropbox.com/s/ydeqnjrkynyj2i7/Bridgford%20PFS%206285.pdf?dl=0" TargetMode="External"/><Relationship Id="rId124" Type="http://schemas.openxmlformats.org/officeDocument/2006/relationships/hyperlink" Target="https://www.dropbox.com/s/dggyyj5r1tnor8m/G%20Mills%20Corn%20Muffin%20Mix%2013102.pdf?dl=0" TargetMode="External"/><Relationship Id="rId527" Type="http://schemas.openxmlformats.org/officeDocument/2006/relationships/hyperlink" Target="https://www.dropbox.com/s/cvlcdnfa5jnoqmo/Sky%20Blue.pdf?dl=0" TargetMode="External"/><Relationship Id="rId569" Type="http://schemas.openxmlformats.org/officeDocument/2006/relationships/hyperlink" Target="https://www.dropbox.com/s/m5dlwenfgkta7h8/Krusteaz%20Buy%20American%20-%20Frozen%20Griddle%20Bakery%2031419.pdf?dl=0" TargetMode="External"/><Relationship Id="rId734" Type="http://schemas.openxmlformats.org/officeDocument/2006/relationships/hyperlink" Target="https://www.dropbox.com/s/j4epikvtsnsk5y9/Del%20Monte%20Peaches.pdf?dl=0" TargetMode="External"/><Relationship Id="rId776" Type="http://schemas.openxmlformats.org/officeDocument/2006/relationships/hyperlink" Target="https://www.dropbox.com/s/m4ir7r834jpgrcy/FMW.pdf?dl=0" TargetMode="External"/><Relationship Id="rId941" Type="http://schemas.openxmlformats.org/officeDocument/2006/relationships/hyperlink" Target="https://www.dropbox.com/s/43065a51h7l4bsm/Kellogg%20WG%20Cinn%20Frosted%20Poptart%2010273%20CN.pdf?dl=0" TargetMode="External"/><Relationship Id="rId983" Type="http://schemas.openxmlformats.org/officeDocument/2006/relationships/hyperlink" Target="https://www.dropbox.com/s/8ywdfsqwzqmlk25/KE1057B3.pdf?dl=0" TargetMode="External"/><Relationship Id="rId70" Type="http://schemas.openxmlformats.org/officeDocument/2006/relationships/hyperlink" Target="https://www.dropbox.com/s/bpk3j2nm3tcdm32/13839%20Mini%20bagel.pdf?dl=0" TargetMode="External"/><Relationship Id="rId166" Type="http://schemas.openxmlformats.org/officeDocument/2006/relationships/hyperlink" Target="https://www.dropbox.com/s/gp6rms1ec1c4oz5/Ardmore%20Merry%20Cherry%204oz%2032510.pdf?dl=0" TargetMode="External"/><Relationship Id="rId331" Type="http://schemas.openxmlformats.org/officeDocument/2006/relationships/hyperlink" Target="https://www.dropbox.com/s/v34ar4cbjysl9de/KE788B3.pdf?dl=0" TargetMode="External"/><Relationship Id="rId373" Type="http://schemas.openxmlformats.org/officeDocument/2006/relationships/hyperlink" Target="https://www.dropbox.com/s/tdkp8rzsiirf1f1/Americana%20Mustard%2021200.pdf?dl=0" TargetMode="External"/><Relationship Id="rId429" Type="http://schemas.openxmlformats.org/officeDocument/2006/relationships/hyperlink" Target="https://www.dropbox.com/s/nkx5dxvm27479gt/Americana%20Light%20Ranch%20PC%2012gr%2020966.pdf?dl=0" TargetMode="External"/><Relationship Id="rId580" Type="http://schemas.openxmlformats.org/officeDocument/2006/relationships/hyperlink" Target="https://www.dropbox.com/s/5v7fyavmaacl2ss/Buy%20American%20Letter%20Jimmy%20Dean%20Breakfast%20Stick.pdf?dl=0" TargetMode="External"/><Relationship Id="rId636" Type="http://schemas.openxmlformats.org/officeDocument/2006/relationships/hyperlink" Target="https://www.dropbox.com/s/r2ls8xqt4fsv1f5/KENS.pdf?dl=0" TargetMode="External"/><Relationship Id="rId801" Type="http://schemas.openxmlformats.org/officeDocument/2006/relationships/hyperlink" Target="https://www.dropbox.com/s/njjoqebr8jog2me/Michaels%20FT%2075016.pdf?dl=0" TargetMode="External"/><Relationship Id="rId1017" Type="http://schemas.openxmlformats.org/officeDocument/2006/relationships/hyperlink" Target="https://www.dropbox.com/s/tqcudx37tqhbni9/Smuckers%20small%20strawberry.pdf?dl=0" TargetMode="External"/><Relationship Id="rId1059" Type="http://schemas.openxmlformats.org/officeDocument/2006/relationships/hyperlink" Target="https://www.dropbox.com/s/aaaa9o3sl4juhqk/Goldkist%20WG%20Chic%20Nugget%20PhD%2036105.pdf?dl=0" TargetMode="External"/><Relationship Id="rId1" Type="http://schemas.openxmlformats.org/officeDocument/2006/relationships/hyperlink" Target="https://www.dropbox.com/s/ew4k34pprg7l6d4/DC%20BBQ.pdf?dl=0" TargetMode="External"/><Relationship Id="rId233" Type="http://schemas.openxmlformats.org/officeDocument/2006/relationships/hyperlink" Target="https://www.dropbox.com/s/0k73pxpgwtzy9k6/Simplot%20Sweet%20Potato%20Gems%2032098%20CN.pdf?dl=0" TargetMode="External"/><Relationship Id="rId440" Type="http://schemas.openxmlformats.org/officeDocument/2006/relationships/hyperlink" Target="https://www.dropbox.com/s/sht34rfiv0p04an/Packer%20Soy%20Sauce%2025880.pdf?dl=0" TargetMode="External"/><Relationship Id="rId678" Type="http://schemas.openxmlformats.org/officeDocument/2006/relationships/hyperlink" Target="https://www.dropbox.com/s/36q0b1t24j3izan/Lucky%20Charms%E2%84%A2%20Cereal%20Single%20Serve%20K12%202...pdf?dl=0" TargetMode="External"/><Relationship Id="rId843" Type="http://schemas.openxmlformats.org/officeDocument/2006/relationships/hyperlink" Target="https://www.dropbox.com/s/kb4py08ftv3lq54/Ardmore%20Citrus%20Blast%20Juice%20Eco%204oz%2032511.pdf?dl=0" TargetMode="External"/><Relationship Id="rId885" Type="http://schemas.openxmlformats.org/officeDocument/2006/relationships/hyperlink" Target="https://www.dropbox.com/s/9mwsy54ofbojep2/Max%20WG%20Stuffed%20Crust%20Pizza%2042275.pdf?dl=0" TargetMode="External"/><Relationship Id="rId1070" Type="http://schemas.openxmlformats.org/officeDocument/2006/relationships/hyperlink" Target="https://www.dropbox.com/s/hs8vmany9l5vk4m/Rich%20Chicks%2054486.pdf?dl=0" TargetMode="External"/><Relationship Id="rId28" Type="http://schemas.openxmlformats.org/officeDocument/2006/relationships/hyperlink" Target="https://www.dropbox.com/s/mjczv202dj2knz1/Dakota%20Penne.pdf?dl=0" TargetMode="External"/><Relationship Id="rId275" Type="http://schemas.openxmlformats.org/officeDocument/2006/relationships/hyperlink" Target="https://www.dropbox.com/s/ybwjs2uqxau5lxv/Campbell%20WG%20Pretzel%20Goldfish%2011898%20CN.pdf?dl=0" TargetMode="External"/><Relationship Id="rId300" Type="http://schemas.openxmlformats.org/officeDocument/2006/relationships/hyperlink" Target="https://www.dropbox.com/s/419jtdmddp4nx4c/Major%20Beef%20Base%20LS%20GF%20no%20MSG%208528.pdf?dl=0" TargetMode="External"/><Relationship Id="rId482" Type="http://schemas.openxmlformats.org/officeDocument/2006/relationships/hyperlink" Target="https://www.dropbox.com/s/70lygd27mg21gaa/Buy%20American_FritoLay_1-5-18.pdf?dl=0" TargetMode="External"/><Relationship Id="rId538" Type="http://schemas.openxmlformats.org/officeDocument/2006/relationships/hyperlink" Target="https://www.dropbox.com/s/isqp0r3atise8ak/BAKE%20CRAFTERS.pdf?dl=0" TargetMode="External"/><Relationship Id="rId703" Type="http://schemas.openxmlformats.org/officeDocument/2006/relationships/hyperlink" Target="https://www.dropbox.com/s/h9j3tur85louqjj/Kellogg%20Nutrigrain%20Bar%20Apple%2010121%20CN.pdf?dl=0" TargetMode="External"/><Relationship Id="rId745" Type="http://schemas.openxmlformats.org/officeDocument/2006/relationships/hyperlink" Target="https://www.dropbox.com/s/wyfyhts0b0mefkz/Bridgford%206787.pdf?dl=0" TargetMode="External"/><Relationship Id="rId910" Type="http://schemas.openxmlformats.org/officeDocument/2006/relationships/hyperlink" Target="https://www.dropbox.com/s/6y1ug4y12s4wyyq/BakedLays_BBQ_Nutrition_%2832078%29_.875oz_012019.pdf?dl=0" TargetMode="External"/><Relationship Id="rId952" Type="http://schemas.openxmlformats.org/officeDocument/2006/relationships/hyperlink" Target="https://www.dropbox.com/s/71dvan9v4jdwmme/FL%20Tostitos%20Baked%20Scoops%2020426.pdf?dl=0" TargetMode="External"/><Relationship Id="rId81" Type="http://schemas.openxmlformats.org/officeDocument/2006/relationships/hyperlink" Target="https://www.dropbox.com/s/vxflccs6wq2f4ue/Richs%20Donut%20holes%2002725%2007062017.pdf?dl=0" TargetMode="External"/><Relationship Id="rId135" Type="http://schemas.openxmlformats.org/officeDocument/2006/relationships/hyperlink" Target="https://www.dropbox.com/s/j6zn5cx72zh7hwt/Bakecrafter%20breadstick%201637.pdf?dl=0" TargetMode="External"/><Relationship Id="rId177" Type="http://schemas.openxmlformats.org/officeDocument/2006/relationships/hyperlink" Target="https://www.dropbox.com/s/bzpz7tjllkcmvc1/Tyson%2038350%20grilled%20filet.pdf?dl=0" TargetMode="External"/><Relationship Id="rId342" Type="http://schemas.openxmlformats.org/officeDocument/2006/relationships/hyperlink" Target="https://www.dropbox.com/s/5puezs1ow5jqzof/pilsbury%20cinnamon-roll-rough-94562-11111-new-11-23.pdf?dl=0" TargetMode="External"/><Relationship Id="rId384" Type="http://schemas.openxmlformats.org/officeDocument/2006/relationships/hyperlink" Target="https://www.dropbox.com/s/i7phzd057hjhnmt/smithfield%2030048%20Smithfield%201%20oz%20%20Light%20Plain%20Nutritional-Spec%20%2801-2017%29.pdf?dl=0" TargetMode="External"/><Relationship Id="rId591" Type="http://schemas.openxmlformats.org/officeDocument/2006/relationships/hyperlink" Target="https://www.dropbox.com/s/tvt2y6aa4m42vty/Old%20N%20%20TNTBuy%20American%20Statement%20%281%29.pdf?dl=0" TargetMode="External"/><Relationship Id="rId605" Type="http://schemas.openxmlformats.org/officeDocument/2006/relationships/hyperlink" Target="https://www.dropbox.com/s/tvt2y6aa4m42vty/Old%20N%20%20TNTBuy%20American%20Statement%20%281%29.pdf?dl=0" TargetMode="External"/><Relationship Id="rId787" Type="http://schemas.openxmlformats.org/officeDocument/2006/relationships/hyperlink" Target="https://www.dropbox.com/s/cpjlibhlb4f2yb6/04931%20PFS.PDF?dl=0" TargetMode="External"/><Relationship Id="rId812" Type="http://schemas.openxmlformats.org/officeDocument/2006/relationships/hyperlink" Target="https://www.dropbox.com/s/kjrozyec6oh1f0n/Heinz%20Ketchup%205040.pdf?dl=0" TargetMode="External"/><Relationship Id="rId994" Type="http://schemas.openxmlformats.org/officeDocument/2006/relationships/hyperlink" Target="https://www.dropbox.com/s/24e30nk6gd5ulev/KE0630B3.pdf?dl=0" TargetMode="External"/><Relationship Id="rId1028" Type="http://schemas.openxmlformats.org/officeDocument/2006/relationships/hyperlink" Target="https://www.dropbox.com/s/vuh1orudzxp98rh/Furmano%20Marinara%20Sauce%205224.pdf?dl=0" TargetMode="External"/><Relationship Id="rId202" Type="http://schemas.openxmlformats.org/officeDocument/2006/relationships/hyperlink" Target="https://www.dropbox.com/s/w8vm5wmttk85vtl/Starkist%20Tuna.pdf?dl=0" TargetMode="External"/><Relationship Id="rId244" Type="http://schemas.openxmlformats.org/officeDocument/2006/relationships/hyperlink" Target="https://www.dropbox.com/s/p1dy41ojgwf4ql2/G%20Mills%20Simply%20Chex%20Choco%20Caramel%2010151%20CN.pdf?dl=0" TargetMode="External"/><Relationship Id="rId647" Type="http://schemas.openxmlformats.org/officeDocument/2006/relationships/hyperlink" Target="https://www.dropbox.com/s/r2ls8xqt4fsv1f5/KENS.pdf?dl=0" TargetMode="External"/><Relationship Id="rId689" Type="http://schemas.openxmlformats.org/officeDocument/2006/relationships/hyperlink" Target="https://www.dropbox.com/s/41ohbjt3dmony8q/DC%20Ranch.pdf?dl=0" TargetMode="External"/><Relationship Id="rId854" Type="http://schemas.openxmlformats.org/officeDocument/2006/relationships/hyperlink" Target="https://www.dropbox.com/s/qie1sbijnu9x0e3/Highliner%20WG%20Pollock%20Bites%2035486.pdf?dl=0" TargetMode="External"/><Relationship Id="rId896" Type="http://schemas.openxmlformats.org/officeDocument/2006/relationships/hyperlink" Target="https://www.dropbox.com/s/hrb35egufq17hnx/G%20Mills%20Cereal%20Bar%20Cinn%20Toast%20Crunch%2010134%20CN.pdf?dl=0" TargetMode="External"/><Relationship Id="rId1081" Type="http://schemas.openxmlformats.org/officeDocument/2006/relationships/hyperlink" Target="https://www.dropbox.com/s/xbsu4tvixpf8mv9/DC%20Chicken%20Dippin.pdf?dl=0" TargetMode="External"/><Relationship Id="rId39" Type="http://schemas.openxmlformats.org/officeDocument/2006/relationships/hyperlink" Target="https://www.dropbox.com/s/ob3dveaenock442/McCain%20Sweet%20Potato%20Crosstrax%2098038%20CN.pdf?dl=0" TargetMode="External"/><Relationship Id="rId286" Type="http://schemas.openxmlformats.org/officeDocument/2006/relationships/hyperlink" Target="https://www.dropbox.com/s/rfdjrypcau78blh/RoldGold_Heartzels_PFS_%2815940%29_012019.pdf?dl=0" TargetMode="External"/><Relationship Id="rId451" Type="http://schemas.openxmlformats.org/officeDocument/2006/relationships/hyperlink" Target="https://www.dropbox.com/s/e3552cwed2ctvzs/Product-OIF00215A.pdf?dl=0" TargetMode="External"/><Relationship Id="rId493" Type="http://schemas.openxmlformats.org/officeDocument/2006/relationships/hyperlink" Target="https://www.dropbox.com/s/j7rkjln8xh56mob/MSBG%20EXEMPTION%20SIMPLOT%20EDAMAME.pdf?dl=0" TargetMode="External"/><Relationship Id="rId507" Type="http://schemas.openxmlformats.org/officeDocument/2006/relationships/hyperlink" Target="https://www.dropbox.com/s/67o1v1sj8egohfb/MSBG%20EXEMPTION%20COUNTRY%20PURE.pdf?dl=0" TargetMode="External"/><Relationship Id="rId549" Type="http://schemas.openxmlformats.org/officeDocument/2006/relationships/hyperlink" Target="https://www.dropbox.com/s/oqqf90yhg1ro1s6/General%20Mills.pdf?dl=0" TargetMode="External"/><Relationship Id="rId714" Type="http://schemas.openxmlformats.org/officeDocument/2006/relationships/hyperlink" Target="https://www.dropbox.com/s/7r3528cig85q2kg/Kens%20HM%20cup.pdf?dl=0" TargetMode="External"/><Relationship Id="rId756" Type="http://schemas.openxmlformats.org/officeDocument/2006/relationships/hyperlink" Target="https://www.dropbox.com/s/j40knwovo3gmayn/6075.breadslice.pumpkin1137.pdf?dl=0" TargetMode="External"/><Relationship Id="rId921" Type="http://schemas.openxmlformats.org/officeDocument/2006/relationships/hyperlink" Target="https://www.dropbox.com/s/39g2fcvxzfh7s6m/RFDoritos_CR_PFS_%2836096%29_012019.pdf?dl=0" TargetMode="External"/><Relationship Id="rId50" Type="http://schemas.openxmlformats.org/officeDocument/2006/relationships/hyperlink" Target="https://www.dropbox.com/s/rh0rhgpnxpthkan/Del%20Monte%20Pears.pdf?dl=0" TargetMode="External"/><Relationship Id="rId104" Type="http://schemas.openxmlformats.org/officeDocument/2006/relationships/hyperlink" Target="https://www.dropbox.com/s/1isq0d19ktj8col/CinnamonGranola_bulk_GNC-5.0FS2238.pdf?dl=0" TargetMode="External"/><Relationship Id="rId146" Type="http://schemas.openxmlformats.org/officeDocument/2006/relationships/hyperlink" Target="https://www.dropbox.com/s/l3r327qsbynozp6/Kraft%20Sweet%20%26%20Sour%20Sauce%202-1gal%2025684.pdf?dl=0" TargetMode="External"/><Relationship Id="rId188" Type="http://schemas.openxmlformats.org/officeDocument/2006/relationships/hyperlink" Target="https://www.dropbox.com/s/ipipnjjq5nlewp9/Meisterchef%20bologna.pdf?dl=0" TargetMode="External"/><Relationship Id="rId311" Type="http://schemas.openxmlformats.org/officeDocument/2006/relationships/hyperlink" Target="https://www.dropbox.com/s/2m0hen6rjdzku58/Campbells%20Tomato%20Soup.pdf?dl=0" TargetMode="External"/><Relationship Id="rId353" Type="http://schemas.openxmlformats.org/officeDocument/2006/relationships/hyperlink" Target="https://www.dropbox.com/s/rqazcpcskkelmur/Yangs%20Chow%20Mein%20Noodle.pdf?dl=0" TargetMode="External"/><Relationship Id="rId395" Type="http://schemas.openxmlformats.org/officeDocument/2006/relationships/hyperlink" Target="https://www.dropbox.com/s/z2v9s79wekho0a7/Noeast%20Pineapple%20Chunks%20in%20Juice%201740.pdf?dl=0" TargetMode="External"/><Relationship Id="rId409" Type="http://schemas.openxmlformats.org/officeDocument/2006/relationships/hyperlink" Target="https://www.dropbox.com/s/ogii99ar70nyfpf/Catania%20Soybean%20Oil%2013640.pdf?dl=0" TargetMode="External"/><Relationship Id="rId560" Type="http://schemas.openxmlformats.org/officeDocument/2006/relationships/hyperlink" Target="https://www.dropbox.com/s/y1u0hihkdllb96s/Michael%27s.pdf?dl=0" TargetMode="External"/><Relationship Id="rId798" Type="http://schemas.openxmlformats.org/officeDocument/2006/relationships/hyperlink" Target="https://www.dropbox.com/s/79giu2livcsx004/44881%20Cheddar_Cheese_Stick_ReducedFat_LandOLakes.pdf?dl=0" TargetMode="External"/><Relationship Id="rId963" Type="http://schemas.openxmlformats.org/officeDocument/2006/relationships/hyperlink" Target="https://www.dropbox.com/s/vfpp3tpu73cqmh1/11070PocketWW.pdf?dl=0" TargetMode="External"/><Relationship Id="rId1039" Type="http://schemas.openxmlformats.org/officeDocument/2006/relationships/hyperlink" Target="https://www.dropbox.com/s/4odoole6osljf1h/Horchata%20Yoplait%C2%AE%20Smooth%20Gluten%20Free%20Yogurt%20Sing...pdf?dl=0" TargetMode="External"/><Relationship Id="rId92" Type="http://schemas.openxmlformats.org/officeDocument/2006/relationships/hyperlink" Target="https://www.dropbox.com/s/pc5j4fdpnl7kjhv/Cocoa%20Puffs.pdf?dl=0" TargetMode="External"/><Relationship Id="rId213" Type="http://schemas.openxmlformats.org/officeDocument/2006/relationships/hyperlink" Target="https://www.dropbox.com/s/p5k2iylos50ocqc/campbells_classic_healthy_request_chicken_noodle_7938_product_details.pdf?dl=0" TargetMode="External"/><Relationship Id="rId420" Type="http://schemas.openxmlformats.org/officeDocument/2006/relationships/hyperlink" Target="https://www.dropbox.com/s/onxgbd82y823k7d/Carlas%20Pesto%20Sauce%20no%20nuts%2036970.pdf?dl=0" TargetMode="External"/><Relationship Id="rId616" Type="http://schemas.openxmlformats.org/officeDocument/2006/relationships/hyperlink" Target="https://www.dropbox.com/s/e8uhls3ozybr7bh/Basic%20Am%20CertificateofOrigin20175300.pdf?dl=0" TargetMode="External"/><Relationship Id="rId658" Type="http://schemas.openxmlformats.org/officeDocument/2006/relationships/hyperlink" Target="https://www.dropbox.com/s/5y9tkkmhn3whmi0/Envy%20Buy%20American%20Letter.pdf?dl=0" TargetMode="External"/><Relationship Id="rId823" Type="http://schemas.openxmlformats.org/officeDocument/2006/relationships/hyperlink" Target="https://www.dropbox.com/s/g5sgruxctl05sm8/Franks%20Red%20Hot%20Sauce%2025780.pdf?dl=0" TargetMode="External"/><Relationship Id="rId865" Type="http://schemas.openxmlformats.org/officeDocument/2006/relationships/hyperlink" Target="https://www.dropbox.com/s/w8vm5wmttk85vtl/Starkist%20Tuna.pdf?dl=0" TargetMode="External"/><Relationship Id="rId1050" Type="http://schemas.openxmlformats.org/officeDocument/2006/relationships/hyperlink" Target="https://www.dropbox.com/s/23u38g78awz5wbs/Yangs%20General%20Tso%2015563-0%2007062017.pdf?dl=0" TargetMode="External"/><Relationship Id="rId255" Type="http://schemas.openxmlformats.org/officeDocument/2006/relationships/hyperlink" Target="https://www.dropbox.com/s/5mcpiyw56goukwn/Chortles%20WG%20Chocolate%20Chip%20Grahams%2011262%20CN.pdf?dl=0" TargetMode="External"/><Relationship Id="rId297" Type="http://schemas.openxmlformats.org/officeDocument/2006/relationships/hyperlink" Target="https://www.dropbox.com/s/2htey50dk0rvmdb/FantastixFH_PFS_%2843578%29_012019.pdf?dl=0" TargetMode="External"/><Relationship Id="rId462" Type="http://schemas.openxmlformats.org/officeDocument/2006/relationships/hyperlink" Target="https://www.dropbox.com/s/wo9hw63ug03gew8/McCain%20Potato%20Stick%20Fries%20LS%2032016%20CN.pdf?dl=0" TargetMode="External"/><Relationship Id="rId518" Type="http://schemas.openxmlformats.org/officeDocument/2006/relationships/hyperlink" Target="https://www.dropbox.com/s/1ggtfb582hyv0er/MSBG%20EXEMPTION%20AMBROSIA%20QUINOA.pdf?dl=0" TargetMode="External"/><Relationship Id="rId725" Type="http://schemas.openxmlformats.org/officeDocument/2006/relationships/hyperlink" Target="https://www.dropbox.com/s/xxqzi3yi9gan4sr/1000006188spechashbrownround.pdf?dl=0" TargetMode="External"/><Relationship Id="rId932" Type="http://schemas.openxmlformats.org/officeDocument/2006/relationships/hyperlink" Target="https://www.dropbox.com/s/kxiizszz14otz4d/Kellogg%20Nutrigrain%20Bar%20Blueberry%2010109%20CN.pdf?dl=0" TargetMode="External"/><Relationship Id="rId1092" Type="http://schemas.openxmlformats.org/officeDocument/2006/relationships/hyperlink" Target="https://www.dropbox.com/s/7mrlsszmp3etd9y/LaysKettle_%20RFApplewoodSmokedBBQ_Nutrition_%2809598%29_012019.pdf?dl=0" TargetMode="External"/><Relationship Id="rId1106" Type="http://schemas.openxmlformats.org/officeDocument/2006/relationships/hyperlink" Target="https://www.dropbox.com/s/khiy0u6zqt9th5h/Tasty%20Brands.pdf?dl=0" TargetMode="External"/><Relationship Id="rId115" Type="http://schemas.openxmlformats.org/officeDocument/2006/relationships/hyperlink" Target="https://www.dropbox.com/s/ysgzauhz28050rs/Kix.pdf?dl=0" TargetMode="External"/><Relationship Id="rId157" Type="http://schemas.openxmlformats.org/officeDocument/2006/relationships/hyperlink" Target="https://www.dropbox.com/s/7iehk729oqbjkpj/Dannon%20Danimals%20Vanilla%204oz%20Yogurt%2030513.pdf?dl=0" TargetMode="External"/><Relationship Id="rId322" Type="http://schemas.openxmlformats.org/officeDocument/2006/relationships/hyperlink" Target="https://www.dropbox.com/s/ri84iwczwomuq45/LOL%20Cheddar%20Cheese%20Sauce%20RS%20Pouch.pdf?dl=0" TargetMode="External"/><Relationship Id="rId364" Type="http://schemas.openxmlformats.org/officeDocument/2006/relationships/hyperlink" Target="https://www.dropbox.com/s/tqcudx37tqhbni9/Smuckers%20small%20strawberry.pdf?dl=0" TargetMode="External"/><Relationship Id="rId767" Type="http://schemas.openxmlformats.org/officeDocument/2006/relationships/hyperlink" Target="https://www.dropbox.com/s/lqje33o0eo1h248/06670.pdf?dl=0" TargetMode="External"/><Relationship Id="rId974" Type="http://schemas.openxmlformats.org/officeDocument/2006/relationships/hyperlink" Target="https://www.dropbox.com/s/oqq4oail6sbegll/bushshommusmadeeasy1718sellsheet.pdf?dl=0" TargetMode="External"/><Relationship Id="rId1008" Type="http://schemas.openxmlformats.org/officeDocument/2006/relationships/hyperlink" Target="https://www.dropbox.com/s/97c97tzleu2zsct/BARILLA%20-%20100%20%20WHOLE%20GRAIN%20Spec%20US%20JUN%202016.pdf?dl=0" TargetMode="External"/><Relationship Id="rId61" Type="http://schemas.openxmlformats.org/officeDocument/2006/relationships/hyperlink" Target="https://www.dropbox.com/s/w8hi7m8qqy32kz4/kayem%20lower%20sodium%201018%20hd%20%28002%29.pdf?dl=0" TargetMode="External"/><Relationship Id="rId199" Type="http://schemas.openxmlformats.org/officeDocument/2006/relationships/hyperlink" Target="https://www.dropbox.com/s/8ra60os96189ys0/Jones%20Sausage%20Link%20Light%2043677.pdf?dl=0" TargetMode="External"/><Relationship Id="rId571" Type="http://schemas.openxmlformats.org/officeDocument/2006/relationships/hyperlink" Target="https://www.dropbox.com/s/oqqf90yhg1ro1s6/General%20Mills.pdf?dl=0" TargetMode="External"/><Relationship Id="rId627" Type="http://schemas.openxmlformats.org/officeDocument/2006/relationships/hyperlink" Target="https://www.dropbox.com/s/4u3yojv284je9n8/GK%20Pilgrims%20Pride%20Buy%20American%20Statement%202019.pdf?dl=0" TargetMode="External"/><Relationship Id="rId669" Type="http://schemas.openxmlformats.org/officeDocument/2006/relationships/hyperlink" Target="https://www.dropbox.com/s/ljqzhw07q9j4aa9/DeWafelbakkers%20-%20IW%20Whole%20Grain%20Maple%20Mini%20Pancakes.pdf?dl=0" TargetMode="External"/><Relationship Id="rId834" Type="http://schemas.openxmlformats.org/officeDocument/2006/relationships/hyperlink" Target="https://www.dropbox.com/s/ba8objhblmhqmd7/Dannon%20Danimals%20Straw%20Ban%204oz%20Yogurt%2030541.pdf?dl=0" TargetMode="External"/><Relationship Id="rId876" Type="http://schemas.openxmlformats.org/officeDocument/2006/relationships/hyperlink" Target="https://www.dropbox.com/s/p5k2iylos50ocqc/campbells_classic_healthy_request_chicken_noodle_7938_product_details.pdf?dl=0" TargetMode="External"/><Relationship Id="rId19" Type="http://schemas.openxmlformats.org/officeDocument/2006/relationships/hyperlink" Target="https://www.dropbox.com/s/p6ftfpabh2vpolu/Kellogg%20Nutrigrain%20Bar%20Strawberry%2010110%20CN.pdf?dl=0" TargetMode="External"/><Relationship Id="rId224" Type="http://schemas.openxmlformats.org/officeDocument/2006/relationships/hyperlink" Target="https://www.dropbox.com/s/yavyo9ooz9bt5jz/Wild%20Mikes%2020211.pdf?dl=0" TargetMode="External"/><Relationship Id="rId266" Type="http://schemas.openxmlformats.org/officeDocument/2006/relationships/hyperlink" Target="https://www.dropbox.com/s/vhqikhhn0yjomps/Funyuns_BakedWGR_PFS_%2866689%29_012018.pdf?dl=0" TargetMode="External"/><Relationship Id="rId431" Type="http://schemas.openxmlformats.org/officeDocument/2006/relationships/hyperlink" Target="https://www.dropbox.com/s/90l6y6lal3tbmgx/Ardmore%20Apple%20Juice%206oz%2032531.pdf?dl=0" TargetMode="External"/><Relationship Id="rId473" Type="http://schemas.openxmlformats.org/officeDocument/2006/relationships/hyperlink" Target="https://www.dropbox.com/s/ffagp0shajiksa4/Bakecrafters%20453%20hamburger%2012152017.pdf?dl=0" TargetMode="External"/><Relationship Id="rId529" Type="http://schemas.openxmlformats.org/officeDocument/2006/relationships/hyperlink" Target="https://www.dropbox.com/s/cvlcdnfa5jnoqmo/Sky%20Blue.pdf?dl=0" TargetMode="External"/><Relationship Id="rId680" Type="http://schemas.openxmlformats.org/officeDocument/2006/relationships/hyperlink" Target="https://www.dropbox.com/s/iomc2r0k2u3tnxc/Asian%20Food%20Solutions-Buy%20American%20Provision%20%283.1.19%29.pdf?dl=0" TargetMode="External"/><Relationship Id="rId736" Type="http://schemas.openxmlformats.org/officeDocument/2006/relationships/hyperlink" Target="https://www.dropbox.com/s/6f225gw2pwshmpk/300156-Gluten-Free-Bread-Slice-Spec-Sheet-August-2016.pdf?dl=0" TargetMode="External"/><Relationship Id="rId901" Type="http://schemas.openxmlformats.org/officeDocument/2006/relationships/hyperlink" Target="https://www.dropbox.com/s/q1v14ceornf78ny/RFCheetosPuffs_FH_PFS_%2821912%29_012019.pdf?dl=0" TargetMode="External"/><Relationship Id="rId1061" Type="http://schemas.openxmlformats.org/officeDocument/2006/relationships/hyperlink" Target="https://www.dropbox.com/s/wy4mbcyp3f1pin5/Tyson%20Item%20070312-0928%20%2810703120928%29.pdf?dl=0" TargetMode="External"/><Relationship Id="rId30" Type="http://schemas.openxmlformats.org/officeDocument/2006/relationships/hyperlink" Target="https://www.dropbox.com/s/w7whk8skaqflhp7/Guacamole%20product_specification_10071179193425.pdf?dl=0" TargetMode="External"/><Relationship Id="rId126" Type="http://schemas.openxmlformats.org/officeDocument/2006/relationships/hyperlink" Target="https://www.dropbox.com/s/4q5edif33jolv7f/Otis%2010145%20CC%20muffin.pdf?dl=0" TargetMode="External"/><Relationship Id="rId168" Type="http://schemas.openxmlformats.org/officeDocument/2006/relationships/hyperlink" Target="https://www.dropbox.com/s/rbi1j8rqnjiz4do/Ardmore%20Cherry%20Star%204oz%2032513.pdf?dl=0" TargetMode="External"/><Relationship Id="rId333" Type="http://schemas.openxmlformats.org/officeDocument/2006/relationships/hyperlink" Target="https://www.dropbox.com/s/dwi7w7mioz14vib/KE0801B3.pdf?dl=0" TargetMode="External"/><Relationship Id="rId540" Type="http://schemas.openxmlformats.org/officeDocument/2006/relationships/hyperlink" Target="https://www.dropbox.com/s/rsieaxcx0tjik04/Bridgford.pdf?dl=0" TargetMode="External"/><Relationship Id="rId778" Type="http://schemas.openxmlformats.org/officeDocument/2006/relationships/hyperlink" Target="https://www.dropbox.com/s/vb1z75z0w087gsa/Red%20Gold%20Marinara%20cup%20168%20ct%2002192018.pdf?dl=0" TargetMode="External"/><Relationship Id="rId943" Type="http://schemas.openxmlformats.org/officeDocument/2006/relationships/hyperlink" Target="https://www.dropbox.com/s/bd0zeatvuqqg6kw/Kellogg%20WG%20Strawberry%20Poptart%2010274%20CN.pdf?dl=0" TargetMode="External"/><Relationship Id="rId985" Type="http://schemas.openxmlformats.org/officeDocument/2006/relationships/hyperlink" Target="https://www.dropbox.com/s/asuf1em3pui5k0r/KE827B3.pdf?dl=0" TargetMode="External"/><Relationship Id="rId1019" Type="http://schemas.openxmlformats.org/officeDocument/2006/relationships/hyperlink" Target="http://bakecrafters.com/product/802" TargetMode="External"/><Relationship Id="rId72" Type="http://schemas.openxmlformats.org/officeDocument/2006/relationships/hyperlink" Target="https://www.dropbox.com/s/i9t6w8jpuab7wo4/7680000075%20Lender%27s%20White%20WG%20bagel-signed.pdf?dl=0" TargetMode="External"/><Relationship Id="rId375" Type="http://schemas.openxmlformats.org/officeDocument/2006/relationships/hyperlink" Target="https://www.dropbox.com/s/tfg7wbnzknomd71/Cosmos%20Jalapeno%20Peppers%20Gallon%2019055.pdf?dl=0" TargetMode="External"/><Relationship Id="rId582" Type="http://schemas.openxmlformats.org/officeDocument/2006/relationships/hyperlink" Target="https://www.dropbox.com/s/1sd36crx6hzupk6/LOL%20-%20Buy%20American%20K12%20PRODUCTS.pdf?dl=0" TargetMode="External"/><Relationship Id="rId638" Type="http://schemas.openxmlformats.org/officeDocument/2006/relationships/hyperlink" Target="https://www.dropbox.com/s/r2ls8xqt4fsv1f5/KENS.pdf?dl=0" TargetMode="External"/><Relationship Id="rId803" Type="http://schemas.openxmlformats.org/officeDocument/2006/relationships/hyperlink" Target="https://www.dropbox.com/s/0pfymd6d9wuhnvw/Bakecrafter%20FT%20449.pdf?dl=0" TargetMode="External"/><Relationship Id="rId845" Type="http://schemas.openxmlformats.org/officeDocument/2006/relationships/hyperlink" Target="https://www.dropbox.com/s/20qn4qnh1pdy1t3/Ardmore%20Twisted%20Melon%20Juice%20Eco%204oz%2032705.pdf?dl=0" TargetMode="External"/><Relationship Id="rId1030" Type="http://schemas.openxmlformats.org/officeDocument/2006/relationships/hyperlink" Target="https://www.dropbox.com/s/9bcy8aydlcbnr5p/Smartfood%20RF%20White%20Cheddar%2030900.pdf?dl=0" TargetMode="External"/><Relationship Id="rId3" Type="http://schemas.openxmlformats.org/officeDocument/2006/relationships/hyperlink" Target="https://www.dropbox.com/s/ykxb9k9hh6ye6p4/DC%20Catsup.pdf?dl=0" TargetMode="External"/><Relationship Id="rId235" Type="http://schemas.openxmlformats.org/officeDocument/2006/relationships/hyperlink" Target="https://www.dropbox.com/s/m6tx9p5xwjbassy/G%20Mills%20Cereal%20Bar%20Cocoa%20Puffs%2010132%20CN.pdf?dl=0" TargetMode="External"/><Relationship Id="rId277" Type="http://schemas.openxmlformats.org/officeDocument/2006/relationships/hyperlink" Target="https://www.dropbox.com/s/06ljtfmneot4z5s/Popchips%20BBQ%2072200.pdf?dl=0" TargetMode="External"/><Relationship Id="rId400" Type="http://schemas.openxmlformats.org/officeDocument/2006/relationships/hyperlink" Target="https://www.dropbox.com/s/uyuiaqi7uy6so72/41380%20-%204oz%20Orange.pdf?dl=0" TargetMode="External"/><Relationship Id="rId442" Type="http://schemas.openxmlformats.org/officeDocument/2006/relationships/hyperlink" Target="https://www.dropbox.com/s/prwjt4qb1unmwtj/Domino%20Brown%20Sugar%20Light%2012-2%23%2012345.pdf?dl=0" TargetMode="External"/><Relationship Id="rId484" Type="http://schemas.openxmlformats.org/officeDocument/2006/relationships/hyperlink" Target="https://www.dropbox.com/s/70lygd27mg21gaa/Buy%20American_FritoLay_1-5-18.pdf?dl=0" TargetMode="External"/><Relationship Id="rId705" Type="http://schemas.openxmlformats.org/officeDocument/2006/relationships/hyperlink" Target="https://www.dropbox.com/s/xy9juiyj737nrms/G%20Mills%20Simply%20Chex%20Cheddar%2010153%20CN.pdf?dl=0" TargetMode="External"/><Relationship Id="rId887" Type="http://schemas.openxmlformats.org/officeDocument/2006/relationships/hyperlink" Target="https://www.dropbox.com/s/yavyo9ooz9bt5jz/Wild%20Mikes%2020211.pdf?dl=0" TargetMode="External"/><Relationship Id="rId1072" Type="http://schemas.openxmlformats.org/officeDocument/2006/relationships/hyperlink" Target="https://www.dropbox.com/s/4owm5xc5e7qcaim/Goldkist%20WG%20Chic%20Popcorn%20Smackers%2039443.pdf?dl=0" TargetMode="External"/><Relationship Id="rId137" Type="http://schemas.openxmlformats.org/officeDocument/2006/relationships/hyperlink" Target="https://www.dropbox.com/s/t6uvywmrq1l0d4s/Advance%20%20133908%20breadstick.pdf?dl=0" TargetMode="External"/><Relationship Id="rId302" Type="http://schemas.openxmlformats.org/officeDocument/2006/relationships/hyperlink" Target="https://www.dropbox.com/s/y53740mdpnkyup1/MAJOR%2090366%20Smart%20Choice%20Low%20Sodium%20Chicken%20Base%20No%20MSG-HVP%20Added%20Gluten%20Free.pdf?dl=0" TargetMode="External"/><Relationship Id="rId344" Type="http://schemas.openxmlformats.org/officeDocument/2006/relationships/hyperlink" Target="https://www.dropbox.com/s/bcu3s5erhgoorwk/38000%2092315%20Eggo%20Maple%20Flavored%20Mini%20Waffle%20Bites%20FAFH%20LR%20NLI_14642_06-30-2018_Public.pdf?dl=0" TargetMode="External"/><Relationship Id="rId691" Type="http://schemas.openxmlformats.org/officeDocument/2006/relationships/hyperlink" Target="https://www.dropbox.com/s/suy0avzlf686kiz/Disp%20BBQ.pdf?dl=0" TargetMode="External"/><Relationship Id="rId747" Type="http://schemas.openxmlformats.org/officeDocument/2006/relationships/hyperlink" Target="https://www.dropbox.com/s/olq67523eb201gv/Bakecrafter%20Hot%20Dog%20Bun%20471.pdf?dl=0" TargetMode="External"/><Relationship Id="rId789" Type="http://schemas.openxmlformats.org/officeDocument/2006/relationships/hyperlink" Target="https://www.dropbox.com/s/0xkwpte4lsximeg/04935%20PFS.PDF?dl=0" TargetMode="External"/><Relationship Id="rId912" Type="http://schemas.openxmlformats.org/officeDocument/2006/relationships/hyperlink" Target="https://www.dropbox.com/s/8h56u6ruqsoapui/BakedLays_SCO_Nutrition_%2833627%29_.875oz_012019.pdf?dl=0" TargetMode="External"/><Relationship Id="rId954" Type="http://schemas.openxmlformats.org/officeDocument/2006/relationships/hyperlink" Target="https://www.dropbox.com/s/e6n4qe0wqk8xh2j/Kraft%20Heinz%20Madeira%20Farms%20Tater%20Tots%2032381.pdf?dl=0" TargetMode="External"/><Relationship Id="rId996" Type="http://schemas.openxmlformats.org/officeDocument/2006/relationships/hyperlink" Target="https://www.dropbox.com/s/hx5rtokc95c09fo/Grandma%27s%20Blueberry%20Vanilla%20Cookies%201%20oz.%20PFS%2001242019.pdf?dl=0" TargetMode="External"/><Relationship Id="rId41" Type="http://schemas.openxmlformats.org/officeDocument/2006/relationships/hyperlink" Target="https://www.dropbox.com/s/774b86xabqgv62e/tasty_brands_00830wg_11082017_cheesetortellini.pdf?dl=0" TargetMode="External"/><Relationship Id="rId83" Type="http://schemas.openxmlformats.org/officeDocument/2006/relationships/hyperlink" Target="https://www.dropbox.com/s/ih9w1zwz4qmptl1/Mini%20Cini.pdf?dl=0" TargetMode="External"/><Relationship Id="rId179" Type="http://schemas.openxmlformats.org/officeDocument/2006/relationships/hyperlink" Target="https://www.dropbox.com/s/aaaa9o3sl4juhqk/Goldkist%20WG%20Chic%20Nugget%20PhD%2036105.pdf?dl=0" TargetMode="External"/><Relationship Id="rId386" Type="http://schemas.openxmlformats.org/officeDocument/2006/relationships/hyperlink" Target="https://www.dropbox.com/s/w5s3p8g09bjjh1x/Musselman%20Apples%20Sliced%20in%20Water%205085.pdf?dl=0" TargetMode="External"/><Relationship Id="rId551" Type="http://schemas.openxmlformats.org/officeDocument/2006/relationships/hyperlink" Target="https://www.dropbox.com/s/qodm0l9fhpyx0aq/99892870%20Flowers%20Buy%20American.pdf?dl=0" TargetMode="External"/><Relationship Id="rId593" Type="http://schemas.openxmlformats.org/officeDocument/2006/relationships/hyperlink" Target="https://www.dropbox.com/s/y6gwsawz7gaqo9j/Jones%20Dairy.pdf?dl=0" TargetMode="External"/><Relationship Id="rId607" Type="http://schemas.openxmlformats.org/officeDocument/2006/relationships/hyperlink" Target="https://www.dropbox.com/s/jbe56lr388bzaqh/SA%20Piazza.pdf?dl=0" TargetMode="External"/><Relationship Id="rId649" Type="http://schemas.openxmlformats.org/officeDocument/2006/relationships/hyperlink" Target="https://www.dropbox.com/s/r2ls8xqt4fsv1f5/KENS.pdf?dl=0" TargetMode="External"/><Relationship Id="rId814" Type="http://schemas.openxmlformats.org/officeDocument/2006/relationships/hyperlink" Target="https://www.dropbox.com/s/d4cgkxnorj1phl4/Heinz%20Ketchup%20PC%209%20gr%2020810.pdf?dl=0" TargetMode="External"/><Relationship Id="rId856" Type="http://schemas.openxmlformats.org/officeDocument/2006/relationships/hyperlink" Target="https://www.dropbox.com/s/uhgfxgbq6c27kqi/Armour%20Franks%20Beef%20LS%2042764.pdf?dl=0" TargetMode="External"/><Relationship Id="rId190" Type="http://schemas.openxmlformats.org/officeDocument/2006/relationships/hyperlink" Target="https://www.dropbox.com/s/c5ia4imgbztdjqs/Tyson%2002940%20popcorn.pdf?dl=0" TargetMode="External"/><Relationship Id="rId204" Type="http://schemas.openxmlformats.org/officeDocument/2006/relationships/hyperlink" Target="https://www.dropbox.com/s/9uih25mgr7moish/Jennie%20O%20Turkey%20Breast.pdf?dl=0" TargetMode="External"/><Relationship Id="rId246" Type="http://schemas.openxmlformats.org/officeDocument/2006/relationships/hyperlink" Target="https://www.dropbox.com/s/yfluv0mloha72vb/BakedRuffles_CSC_.8%20oz.%20_%2856882%29_012019.pdf?dl=0" TargetMode="External"/><Relationship Id="rId288" Type="http://schemas.openxmlformats.org/officeDocument/2006/relationships/hyperlink" Target="https://www.dropbox.com/s/fj3pwwe4qa1h41a/Kellogg%20WG%20Rice%20Krispy%20Treat%2010141%20CN.pdf?dl=0" TargetMode="External"/><Relationship Id="rId411" Type="http://schemas.openxmlformats.org/officeDocument/2006/relationships/hyperlink" Target="https://www.dropbox.com/s/5qny8dkujosmch9/L%20Leaf%20Van%20Pudding%20TFF%2015921.pdf?dl=0" TargetMode="External"/><Relationship Id="rId453" Type="http://schemas.openxmlformats.org/officeDocument/2006/relationships/hyperlink" Target="https://www.dropbox.com/s/bm5nyftma8k69h6/Simplot%20IQF%20STRAWBERRIES%2030902.pdf?dl=0" TargetMode="External"/><Relationship Id="rId509" Type="http://schemas.openxmlformats.org/officeDocument/2006/relationships/hyperlink" Target="https://www.dropbox.com/s/67o1v1sj8egohfb/MSBG%20EXEMPTION%20COUNTRY%20PURE.pdf?dl=0" TargetMode="External"/><Relationship Id="rId660" Type="http://schemas.openxmlformats.org/officeDocument/2006/relationships/hyperlink" Target="https://www.dropbox.com/s/hmeq9sr0gvr3lm5/Solis%2010%20inch%20exemption.pdf?dl=0" TargetMode="External"/><Relationship Id="rId898" Type="http://schemas.openxmlformats.org/officeDocument/2006/relationships/hyperlink" Target="https://www.dropbox.com/s/kd5htdrs1o0sc4w/G%20Mills%20Cereal%20Bar%20Golden%20Grahams%2010135%20CN.pdf?dl=0" TargetMode="External"/><Relationship Id="rId1041" Type="http://schemas.openxmlformats.org/officeDocument/2006/relationships/hyperlink" Target="https://www.dropbox.com/s/eesu8ztqklwcny9/DEWAFFLEBAKERS%20CHOC%20CHIP%20PANCAKES.pdf?dl=0" TargetMode="External"/><Relationship Id="rId1083" Type="http://schemas.openxmlformats.org/officeDocument/2006/relationships/hyperlink" Target="https://www.dropbox.com/s/5h5upul010ootcv/Kraft%20Sweet%20and%20Sour%20Cups%2021405.pdf?dl=0" TargetMode="External"/><Relationship Id="rId106" Type="http://schemas.openxmlformats.org/officeDocument/2006/relationships/hyperlink" Target="https://www.dropbox.com/s/6x4we9fud8wo0rm/04932%20PFS.PDF?dl=0" TargetMode="External"/><Relationship Id="rId313" Type="http://schemas.openxmlformats.org/officeDocument/2006/relationships/hyperlink" Target="https://www.dropbox.com/s/fq8fofg6g8es5v8/pillsburyfrenchbreadlitho1101171.pdf?dl=0" TargetMode="External"/><Relationship Id="rId495" Type="http://schemas.openxmlformats.org/officeDocument/2006/relationships/hyperlink" Target="https://www.dropbox.com/s/je0gp5eg7p9acvy/MSBG%20EXEMPTION%20NE%20MKTG%20PINEAPPLE.pdf?dl=0" TargetMode="External"/><Relationship Id="rId716" Type="http://schemas.openxmlformats.org/officeDocument/2006/relationships/hyperlink" Target="https://www.dropbox.com/s/qcjtri6d0pjb5iv/JTM%20Alfredo%20Sauce%20Reduced%20Fat%2020469.pdf?dl=0" TargetMode="External"/><Relationship Id="rId758" Type="http://schemas.openxmlformats.org/officeDocument/2006/relationships/hyperlink" Target="https://www.dropbox.com/s/orcj4jr19cvvi2y/HWB5172%20WG%20Breakfast%20Bar.pdf?dl=0" TargetMode="External"/><Relationship Id="rId923" Type="http://schemas.openxmlformats.org/officeDocument/2006/relationships/hyperlink" Target="https://www.dropbox.com/s/x3st7fsdmmlwp61/RFDoritos_%20Nacho_PFS_%2831748%29_012019.pdf?dl=0" TargetMode="External"/><Relationship Id="rId965" Type="http://schemas.openxmlformats.org/officeDocument/2006/relationships/hyperlink" Target="https://www.dropbox.com/s/3ng0yavvwwfk96g/Dakota%20Spaghetti.pdf?dl=0" TargetMode="External"/><Relationship Id="rId10" Type="http://schemas.openxmlformats.org/officeDocument/2006/relationships/hyperlink" Target="https://www.dropbox.com/s/eklgxpns84e2o3z/Dannon%20Pro%20yogurt.pdf?dl=0" TargetMode="External"/><Relationship Id="rId52" Type="http://schemas.openxmlformats.org/officeDocument/2006/relationships/hyperlink" Target="https://www.dropbox.com/s/uarj3s76vqa7kqa/300151-Gluten-Free-Cheese-Pizza-Spec-Sheet-January-2017.pdf?dl=0" TargetMode="External"/><Relationship Id="rId94" Type="http://schemas.openxmlformats.org/officeDocument/2006/relationships/hyperlink" Target="https://www.dropbox.com/s/ul93csx6vs3z42c/Trix.pdf?dl=0" TargetMode="External"/><Relationship Id="rId148" Type="http://schemas.openxmlformats.org/officeDocument/2006/relationships/hyperlink" Target="https://www.dropbox.com/s/8k4dkc0qawhjo97/Kens%20SBR%20Teriyaki%20Glaze%2017503.pdf?dl=0" TargetMode="External"/><Relationship Id="rId355" Type="http://schemas.openxmlformats.org/officeDocument/2006/relationships/hyperlink" Target="https://www.dropbox.com/s/97c97tzleu2zsct/BARILLA%20-%20100%20%20WHOLE%20GRAIN%20Spec%20US%20JUN%202016.pdf?dl=0" TargetMode="External"/><Relationship Id="rId397" Type="http://schemas.openxmlformats.org/officeDocument/2006/relationships/hyperlink" Target="https://www.dropbox.com/s/u71jvi1ovva3w5p/41381%20-%20%204oz%20Apple.pdf?dl=0" TargetMode="External"/><Relationship Id="rId520" Type="http://schemas.openxmlformats.org/officeDocument/2006/relationships/hyperlink" Target="https://www.dropbox.com/s/ox3i3b9wg3o01ue/MSBG%20EXEMPTION%20SPICES.pdf?dl=0" TargetMode="External"/><Relationship Id="rId562" Type="http://schemas.openxmlformats.org/officeDocument/2006/relationships/hyperlink" Target="https://www.dropbox.com/s/y1u0hihkdllb96s/Michael%27s.pdf?dl=0" TargetMode="External"/><Relationship Id="rId618" Type="http://schemas.openxmlformats.org/officeDocument/2006/relationships/hyperlink" Target="https://www.dropbox.com/s/vjw5awa30uq559u/Rich%20Chicks.pdf?dl=0" TargetMode="External"/><Relationship Id="rId825" Type="http://schemas.openxmlformats.org/officeDocument/2006/relationships/hyperlink" Target="https://www.dropbox.com/s/l3r327qsbynozp6/Kraft%20Sweet%20%26%20Sour%20Sauce%202-1gal%2025684.pdf?dl=0" TargetMode="External"/><Relationship Id="rId215" Type="http://schemas.openxmlformats.org/officeDocument/2006/relationships/hyperlink" Target="https://www.dropbox.com/s/hnmevq0nrfhi60v/Tasty%20Lasagna.pdf?dl=0" TargetMode="External"/><Relationship Id="rId257" Type="http://schemas.openxmlformats.org/officeDocument/2006/relationships/hyperlink" Target="https://www.dropbox.com/s/addu3cm3mf0zhtt/Keebler%20Animal%20Cracker%20WG%2011244%20CN.pdf?dl=0" TargetMode="External"/><Relationship Id="rId422" Type="http://schemas.openxmlformats.org/officeDocument/2006/relationships/hyperlink" Target="https://www.dropbox.com/s/tjf4wftd5zjhazw/Stratas%20Oleo%20Solid%2030125.pdf?dl=0" TargetMode="External"/><Relationship Id="rId464" Type="http://schemas.openxmlformats.org/officeDocument/2006/relationships/hyperlink" Target="https://www.dropbox.com/s/vkalnxy10a8zlb8/Envy.PDF?dl=0" TargetMode="External"/><Relationship Id="rId867" Type="http://schemas.openxmlformats.org/officeDocument/2006/relationships/hyperlink" Target="https://www.dropbox.com/s/9uih25mgr7moish/Jennie%20O%20Turkey%20Breast.pdf?dl=0" TargetMode="External"/><Relationship Id="rId1010" Type="http://schemas.openxmlformats.org/officeDocument/2006/relationships/hyperlink" Target="https://www.dropbox.com/s/97c97tzleu2zsct/BARILLA%20-%20100%20%20WHOLE%20GRAIN%20Spec%20US%20JUN%202016.pdf?dl=0" TargetMode="External"/><Relationship Id="rId1052" Type="http://schemas.openxmlformats.org/officeDocument/2006/relationships/hyperlink" Target="https://www.dropbox.com/s/0npn09o6zw82i41/Brakebush%205810%20strips.pdf?dl=0" TargetMode="External"/><Relationship Id="rId1094" Type="http://schemas.openxmlformats.org/officeDocument/2006/relationships/hyperlink" Target="https://www.dropbox.com/s/jvuulr058re34rc/LaysKettle_RFSaltandVinegar_Nutrition_%2825113%29_012019.pdf?dl=0" TargetMode="External"/><Relationship Id="rId1108" Type="http://schemas.openxmlformats.org/officeDocument/2006/relationships/hyperlink" Target="https://www.dropbox.com/s/oqqf90yhg1ro1s6/General%20Mills.pdf?dl=0" TargetMode="External"/><Relationship Id="rId299" Type="http://schemas.openxmlformats.org/officeDocument/2006/relationships/hyperlink" Target="https://www.dropbox.com/s/t2e8yizhbsqci0w/Keebler%20Honey%20Graham.pdf?dl=0" TargetMode="External"/><Relationship Id="rId727" Type="http://schemas.openxmlformats.org/officeDocument/2006/relationships/hyperlink" Target="https://www.dropbox.com/s/4dtldxslx4q7plh/Hersheys%20white%20milk%20SS.pdf?dl=0" TargetMode="External"/><Relationship Id="rId934" Type="http://schemas.openxmlformats.org/officeDocument/2006/relationships/hyperlink" Target="https://www.dropbox.com/s/ybwjs2uqxau5lxv/Campbell%20WG%20Pretzel%20Goldfish%2011898%20CN.pdf?dl=0" TargetMode="External"/><Relationship Id="rId63" Type="http://schemas.openxmlformats.org/officeDocument/2006/relationships/hyperlink" Target="https://www.dropbox.com/s/73zywmuvfwcbge8/Bakecrafter%203357%20Pullman%2007052017.pdf?dl=0" TargetMode="External"/><Relationship Id="rId159" Type="http://schemas.openxmlformats.org/officeDocument/2006/relationships/hyperlink" Target="https://www.dropbox.com/s/glknkhhfgnuztbg/Simplot%20Edamame%2031565%20CN.pdf?dl=0" TargetMode="External"/><Relationship Id="rId366" Type="http://schemas.openxmlformats.org/officeDocument/2006/relationships/hyperlink" Target="https://www.dropbox.com/s/9pfcpz0hvn6h0ou/Sky%20Blue%20WGSB826.pdf?dl=0" TargetMode="External"/><Relationship Id="rId573" Type="http://schemas.openxmlformats.org/officeDocument/2006/relationships/hyperlink" Target="https://www.dropbox.com/s/1z8lwabmnd632q4/Signature%20Breads-%20Buy%20American%20Statement%206-26-18.pdf?dl=0" TargetMode="External"/><Relationship Id="rId780" Type="http://schemas.openxmlformats.org/officeDocument/2006/relationships/hyperlink" Target="https://www.dropbox.com/s/cm85h5zsvwrte1n/Cookie%20JJ%2004911%20CC%201%20oz%2006272017.pdf?dl=0" TargetMode="External"/><Relationship Id="rId226" Type="http://schemas.openxmlformats.org/officeDocument/2006/relationships/hyperlink" Target="https://www.dropbox.com/s/7t5avu1f4ijexr0/78368%20Tonys%205%20inch%20round.pdf?dl=0" TargetMode="External"/><Relationship Id="rId433" Type="http://schemas.openxmlformats.org/officeDocument/2006/relationships/hyperlink" Target="https://www.dropbox.com/s/1zkave8rnhbtuwq/Ardmore%20Orange%20Juice%206oz%2032541.pdf?dl=0" TargetMode="External"/><Relationship Id="rId878" Type="http://schemas.openxmlformats.org/officeDocument/2006/relationships/hyperlink" Target="https://www.dropbox.com/s/hnmevq0nrfhi60v/Tasty%20Lasagna.pdf?dl=0" TargetMode="External"/><Relationship Id="rId1063" Type="http://schemas.openxmlformats.org/officeDocument/2006/relationships/hyperlink" Target="https://www.dropbox.com/s/6tq0xf0gn2rxxcm/Tyson%20Item%20070332-0928%20%2810703320928%29.pdf?dl=0" TargetMode="External"/><Relationship Id="rId640" Type="http://schemas.openxmlformats.org/officeDocument/2006/relationships/hyperlink" Target="https://www.dropbox.com/s/r2ls8xqt4fsv1f5/KENS.pdf?dl=0" TargetMode="External"/><Relationship Id="rId738" Type="http://schemas.openxmlformats.org/officeDocument/2006/relationships/hyperlink" Target="https://www.dropbox.com/s/5fxa4lfssgr0rcs/300155-Gluten-Free-Hamburger-Bun-Spec-Sheet-August-2016.pdf?dl=0" TargetMode="External"/><Relationship Id="rId945" Type="http://schemas.openxmlformats.org/officeDocument/2006/relationships/hyperlink" Target="https://www.dropbox.com/s/rfdjrypcau78blh/RoldGold_Heartzels_PFS_%2815940%29_012019.pdf?dl=0" TargetMode="External"/><Relationship Id="rId74" Type="http://schemas.openxmlformats.org/officeDocument/2006/relationships/hyperlink" Target="https://www.dropbox.com/s/6k0oypuci5jwntr/6073.wildforestberryslice1450.pdf?dl=0" TargetMode="External"/><Relationship Id="rId377" Type="http://schemas.openxmlformats.org/officeDocument/2006/relationships/hyperlink" Target="https://www.dropbox.com/s/m4x9kc4yn6nun67/Regal%20Pickle%20Spears%205gal%2019130.pdf?dl=0" TargetMode="External"/><Relationship Id="rId500" Type="http://schemas.openxmlformats.org/officeDocument/2006/relationships/hyperlink" Target="https://www.dropbox.com/s/67o1v1sj8egohfb/MSBG%20EXEMPTION%20COUNTRY%20PURE.pdf?dl=0" TargetMode="External"/><Relationship Id="rId584" Type="http://schemas.openxmlformats.org/officeDocument/2006/relationships/hyperlink" Target="https://www.dropbox.com/s/1sd36crx6hzupk6/LOL%20-%20Buy%20American%20K12%20PRODUCTS.pdf?dl=0" TargetMode="External"/><Relationship Id="rId805" Type="http://schemas.openxmlformats.org/officeDocument/2006/relationships/hyperlink" Target="https://www.dropbox.com/s/jmbk4nqovo685jv/Otis%2010143%20BB%20muffin.pdf?dl=0" TargetMode="External"/><Relationship Id="rId5" Type="http://schemas.openxmlformats.org/officeDocument/2006/relationships/hyperlink" Target="https://www.dropbox.com/s/fzns9v2pba8s4yn/DC%20Syrup.pdf?dl=0" TargetMode="External"/><Relationship Id="rId237" Type="http://schemas.openxmlformats.org/officeDocument/2006/relationships/hyperlink" Target="https://www.dropbox.com/s/bglfong8slmhwqj/G%20Mills%20Cereal%20Bar%20Trix%2010116%20CN.pdf?dl=0" TargetMode="External"/><Relationship Id="rId791" Type="http://schemas.openxmlformats.org/officeDocument/2006/relationships/hyperlink" Target="https://www.dropbox.com/s/b3p9kt3grn9dwbk/Jack%20Links.pdf?dl=0" TargetMode="External"/><Relationship Id="rId889" Type="http://schemas.openxmlformats.org/officeDocument/2006/relationships/hyperlink" Target="https://www.dropbox.com/s/7t5avu1f4ijexr0/78368%20Tonys%205%20inch%20round.pdf?dl=0" TargetMode="External"/><Relationship Id="rId1074" Type="http://schemas.openxmlformats.org/officeDocument/2006/relationships/hyperlink" Target="https://www.dropbox.com/s/0yjccb1991msg5s/AFS%2072003%28%206-PACK%29%20%26%2082003%28%202-PACK%29%20GENERAL%20TSO%20CHICKEN%20WG%20%20%20%28%2009-14-2017%29.pdf?dl=0" TargetMode="External"/><Relationship Id="rId444" Type="http://schemas.openxmlformats.org/officeDocument/2006/relationships/hyperlink" Target="https://www.dropbox.com/s/1djqopdq8yspu9v/Zia%20Elbow%20Pasta%2014000.pdf?dl=0" TargetMode="External"/><Relationship Id="rId651" Type="http://schemas.openxmlformats.org/officeDocument/2006/relationships/hyperlink" Target="https://www.dropbox.com/s/je0gp5eg7p9acvy/MSBG%20EXEMPTION%20NE%20MKTG%20PINEAPPLE.pdf?dl=0" TargetMode="External"/><Relationship Id="rId749" Type="http://schemas.openxmlformats.org/officeDocument/2006/relationships/hyperlink" Target="https://www.dropbox.com/s/4j6kjgllfsqi30v/Bakecrafter%20Sub%20Roll%206%20inch%20%234048%20CN.PDF?dl=0" TargetMode="External"/><Relationship Id="rId290" Type="http://schemas.openxmlformats.org/officeDocument/2006/relationships/hyperlink" Target="https://www.dropbox.com/s/2zg4odujulaer4c/Munchies_%20MunchMixSnackMix_PFS_%2836308%29_012019.pdf?dl=0" TargetMode="External"/><Relationship Id="rId304" Type="http://schemas.openxmlformats.org/officeDocument/2006/relationships/hyperlink" Target="https://www.dropbox.com/s/vfpp3tpu73cqmh1/11070PocketWW.pdf?dl=0" TargetMode="External"/><Relationship Id="rId388" Type="http://schemas.openxmlformats.org/officeDocument/2006/relationships/hyperlink" Target="https://www.dropbox.com/s/glhtxeae00rln62/Chill%20Green%20Beans%20Frozen%2020%23%2031130.pdf?dl=0" TargetMode="External"/><Relationship Id="rId511" Type="http://schemas.openxmlformats.org/officeDocument/2006/relationships/hyperlink" Target="https://www.dropbox.com/s/67o1v1sj8egohfb/MSBG%20EXEMPTION%20COUNTRY%20PURE.pdf?dl=0" TargetMode="External"/><Relationship Id="rId609" Type="http://schemas.openxmlformats.org/officeDocument/2006/relationships/hyperlink" Target="https://www.dropbox.com/s/vifa3vmevp4dpgo/Schwan%27s.pdf?dl=0" TargetMode="External"/><Relationship Id="rId956" Type="http://schemas.openxmlformats.org/officeDocument/2006/relationships/hyperlink" Target="https://www.dropbox.com/s/2htey50dk0rvmdb/FantastixFH_PFS_%2843578%29_012019.pdf?dl=0" TargetMode="External"/><Relationship Id="rId85" Type="http://schemas.openxmlformats.org/officeDocument/2006/relationships/hyperlink" Target="https://www.dropbox.com/s/09ruumjpfadwxbp/06661.pdf?dl=0" TargetMode="External"/><Relationship Id="rId150" Type="http://schemas.openxmlformats.org/officeDocument/2006/relationships/hyperlink" Target="https://www.dropbox.com/s/7jd8u9gyr0lici8/Dannon%20Yocrunch%20Strawberry%20Yogurt%20w%20Granola%2030509.pdf?dl=0" TargetMode="External"/><Relationship Id="rId595" Type="http://schemas.openxmlformats.org/officeDocument/2006/relationships/hyperlink" Target="https://www.dropbox.com/s/aexnazatpyupdug/JOTS%20Buy%20American%20Act%20Letter8-28-18.pdf?dl=0" TargetMode="External"/><Relationship Id="rId816" Type="http://schemas.openxmlformats.org/officeDocument/2006/relationships/hyperlink" Target="https://www.dropbox.com/s/lozlyqhz59qgmtl/Bridgford%20Honey%20Wheat%20rolls.pdf?dl=0" TargetMode="External"/><Relationship Id="rId1001" Type="http://schemas.openxmlformats.org/officeDocument/2006/relationships/hyperlink" Target="https://www.dropbox.com/s/r8l3fsj2ybr8ml8/SunButter-CREAMY-5-lb-2x5-19212-042817.pdf?dl=0" TargetMode="External"/><Relationship Id="rId248" Type="http://schemas.openxmlformats.org/officeDocument/2006/relationships/hyperlink" Target="https://www.dropbox.com/s/6w9cvxedegzqrza/Lay%27s%20Kettle%20RF%20Jalapeno%20Cheddar%201.375%20oz.%20%20%2825111%29%20012019.pdf?dl=0" TargetMode="External"/><Relationship Id="rId455" Type="http://schemas.openxmlformats.org/officeDocument/2006/relationships/hyperlink" Target="https://www.dropbox.com/s/88oxot6qyr1fw8t/Solis%2010%20WW%20Wrap%2037767.pdf?dl=0" TargetMode="External"/><Relationship Id="rId662" Type="http://schemas.openxmlformats.org/officeDocument/2006/relationships/hyperlink" Target="https://www.dropbox.com/s/0gndb3qu998hh9e/Foster%20Farms%20corn%20dog.pdf?dl=0" TargetMode="External"/><Relationship Id="rId1085" Type="http://schemas.openxmlformats.org/officeDocument/2006/relationships/hyperlink" Target="https://www.dropbox.com/s/pu0zo35zmqyz1x0/JTM%20Beef%20Shaved%20Steak%20%235813CE.pdf?dl=0" TargetMode="External"/><Relationship Id="rId12" Type="http://schemas.openxmlformats.org/officeDocument/2006/relationships/hyperlink" Target="https://www.dropbox.com/s/phk45jzqvm31tvc/Foothill%20Chicken%20Gravy%2007062017.pdf?dl=0" TargetMode="External"/><Relationship Id="rId108" Type="http://schemas.openxmlformats.org/officeDocument/2006/relationships/hyperlink" Target="https://www.dropbox.com/s/99vm5qjdemi4a0h/04934%20PFS.PDF?dl=0" TargetMode="External"/><Relationship Id="rId315" Type="http://schemas.openxmlformats.org/officeDocument/2006/relationships/hyperlink" Target="https://www.dropbox.com/s/ys35a3t43oif5ob/14010.%20Flatbread%20Bid%20Spec.pdf?dl=0" TargetMode="External"/><Relationship Id="rId522" Type="http://schemas.openxmlformats.org/officeDocument/2006/relationships/hyperlink" Target="https://www.dropbox.com/s/rsieaxcx0tjik04/Bridgford.pdf?dl=0" TargetMode="External"/><Relationship Id="rId967" Type="http://schemas.openxmlformats.org/officeDocument/2006/relationships/hyperlink" Target="https://www.dropbox.com/s/juis2aivgs2s562/RFDoritos_%20WildWhiteNacho_PFS_012020.pdf?dl=0" TargetMode="External"/><Relationship Id="rId96" Type="http://schemas.openxmlformats.org/officeDocument/2006/relationships/hyperlink" Target="https://www.dropbox.com/s/m4ir7r834jpgrcy/FMW.pdf?dl=0" TargetMode="External"/><Relationship Id="rId161" Type="http://schemas.openxmlformats.org/officeDocument/2006/relationships/hyperlink" Target="https://www.dropbox.com/s/xxoxasig1enb3kl/Apple%20%26%20Eve%20Orange%20Tangerine%20Juice%204.23oz%206702.pdf?dl=0" TargetMode="External"/><Relationship Id="rId399" Type="http://schemas.openxmlformats.org/officeDocument/2006/relationships/hyperlink" Target="https://www.dropbox.com/s/xos559mhksd2y42/41382%204oz%20Grape.pdf?dl=0" TargetMode="External"/><Relationship Id="rId827" Type="http://schemas.openxmlformats.org/officeDocument/2006/relationships/hyperlink" Target="https://www.dropbox.com/s/8ytwif6jyzrd2p0/Michael%20Eggs%20Hard%20Cooked%20Pillow%20Pack%2030502.pdf?dl=0" TargetMode="External"/><Relationship Id="rId1012" Type="http://schemas.openxmlformats.org/officeDocument/2006/relationships/hyperlink" Target="https://www.dropbox.com/s/3ej1rc55x4k06ip/Tasty_Brands_41009_03-06-2019_WG_brd_chz_stx.pdf?dl=0" TargetMode="External"/><Relationship Id="rId259" Type="http://schemas.openxmlformats.org/officeDocument/2006/relationships/hyperlink" Target="https://www.dropbox.com/s/yolsjuf745mv519/Ocean%20Spray%20Craisins%20Dried%201372.pdf?dl=0" TargetMode="External"/><Relationship Id="rId466" Type="http://schemas.openxmlformats.org/officeDocument/2006/relationships/hyperlink" Target="https://www.dropbox.com/s/vkalnxy10a8zlb8/Envy.PDF?dl=0" TargetMode="External"/><Relationship Id="rId673" Type="http://schemas.openxmlformats.org/officeDocument/2006/relationships/hyperlink" Target="https://www.dropbox.com/s/oqqf90yhg1ro1s6/General%20Mills.pdf?dl=0" TargetMode="External"/><Relationship Id="rId880" Type="http://schemas.openxmlformats.org/officeDocument/2006/relationships/hyperlink" Target="https://www.dropbox.com/s/1ywize7gf78d4j5/Tasty%20Ravioli.pdf?dl=0" TargetMode="External"/><Relationship Id="rId1096" Type="http://schemas.openxmlformats.org/officeDocument/2006/relationships/hyperlink" Target="https://www.dropbox.com/s/u560wq23wkr664x/76468_CN4100%20EXCEL%20Mashed%20Potatoes.pdf?dl=0" TargetMode="External"/><Relationship Id="rId23" Type="http://schemas.openxmlformats.org/officeDocument/2006/relationships/hyperlink" Target="https://www.dropbox.com/s/51qi4c7mh5utlye/American%2BBean%2B%23BBBSALSA001%2B-%2BBlack%2BBean%2BSalsa%2BBurger%2BNutritional%2B%26%2BSpec%2BSheet.pdf?dl=0" TargetMode="External"/><Relationship Id="rId119" Type="http://schemas.openxmlformats.org/officeDocument/2006/relationships/hyperlink" Target="https://www.dropbox.com/s/oc1gzuqygv6xoxx/LOL%20cup.pdf?dl=0" TargetMode="External"/><Relationship Id="rId326" Type="http://schemas.openxmlformats.org/officeDocument/2006/relationships/hyperlink" Target="https://www.dropbox.com/s/8ywdfsqwzqmlk25/KE1057B3.pdf?dl=0" TargetMode="External"/><Relationship Id="rId533" Type="http://schemas.openxmlformats.org/officeDocument/2006/relationships/hyperlink" Target="https://www.dropbox.com/s/isqp0r3atise8ak/BAKE%20CRAFTERS.pdf?dl=0" TargetMode="External"/><Relationship Id="rId978" Type="http://schemas.openxmlformats.org/officeDocument/2006/relationships/hyperlink" Target="https://www.dropbox.com/s/hhyzumyv7aaua0g/Tomato%20Sauce%20_%20Furmano%27s%20Food%20Service.pdf?dl=0" TargetMode="External"/><Relationship Id="rId740" Type="http://schemas.openxmlformats.org/officeDocument/2006/relationships/hyperlink" Target="https://www.dropbox.com/s/ze6mvj83e5de2gb/Delorios%202274.pdf?dl=0" TargetMode="External"/><Relationship Id="rId838" Type="http://schemas.openxmlformats.org/officeDocument/2006/relationships/hyperlink" Target="https://www.dropbox.com/s/acg2m3viovbyw8y/UDI%20GF%20Whole%20Grain%20Bread%20Loaf%20UGF%20%23810001.pdf?dl=0" TargetMode="External"/><Relationship Id="rId1023" Type="http://schemas.openxmlformats.org/officeDocument/2006/relationships/hyperlink" Target="https://www.dropbox.com/s/e3552cwed2ctvzs/Product-OIF00215A.pdf?dl=0" TargetMode="External"/><Relationship Id="rId172" Type="http://schemas.openxmlformats.org/officeDocument/2006/relationships/hyperlink" Target="https://www.dropbox.com/s/cnf196j97r7raaz/JTM%20Beef%20Taco%20Fillling%20Allergen%20Free%20%235249CE.pdf?dl=0" TargetMode="External"/><Relationship Id="rId477" Type="http://schemas.openxmlformats.org/officeDocument/2006/relationships/hyperlink" Target="https://www.dropbox.com/s/70lygd27mg21gaa/Buy%20American_FritoLay_1-5-18.pdf?dl=0" TargetMode="External"/><Relationship Id="rId600" Type="http://schemas.openxmlformats.org/officeDocument/2006/relationships/hyperlink" Target="https://www.dropbox.com/s/9djcfgnvp16l00w/Dakota%20Growers.pdf?dl=0" TargetMode="External"/><Relationship Id="rId684" Type="http://schemas.openxmlformats.org/officeDocument/2006/relationships/hyperlink" Target="https://www.dropbox.com/s/5vej9th3xg4wd2t/JTM%20Buy%20American%20Certification%20%207-1-19.pdf?dl=0" TargetMode="External"/><Relationship Id="rId337" Type="http://schemas.openxmlformats.org/officeDocument/2006/relationships/hyperlink" Target="https://www.dropbox.com/s/os4xb3kh09k0cey/Disp%20Ranch%20Lite%20.pdf?dl=0" TargetMode="External"/><Relationship Id="rId891" Type="http://schemas.openxmlformats.org/officeDocument/2006/relationships/hyperlink" Target="https://www.dropbox.com/s/4ms77tr63iuvr0h/McCain%20Snowflake%20Coated%20Fries%203-8inch%2032085.pdf?dl=0" TargetMode="External"/><Relationship Id="rId905" Type="http://schemas.openxmlformats.org/officeDocument/2006/relationships/hyperlink" Target="https://www.dropbox.com/s/gyqzubk0h2oorqz/Kellogg%20Cheese%20It%20WG%2011317%20CN.pdf?dl=0" TargetMode="External"/><Relationship Id="rId989" Type="http://schemas.openxmlformats.org/officeDocument/2006/relationships/hyperlink" Target="https://www.dropbox.com/s/dwi7w7mioz14vib/KE0801B3.pdf?dl=0" TargetMode="External"/><Relationship Id="rId34" Type="http://schemas.openxmlformats.org/officeDocument/2006/relationships/hyperlink" Target="https://www.dropbox.com/s/5nfnjpnvnw2ab34/Refried%20Beans%2010302.pdf?dl=0" TargetMode="External"/><Relationship Id="rId544" Type="http://schemas.openxmlformats.org/officeDocument/2006/relationships/hyperlink" Target="https://www.dropbox.com/s/91ny1eqpwf1nnca/RICH%27S.pdf?dl=0" TargetMode="External"/><Relationship Id="rId751" Type="http://schemas.openxmlformats.org/officeDocument/2006/relationships/hyperlink" Target="https://www.dropbox.com/s/vcby0e0q4ac12du/7680000074%20Lender%27s%20White%20WG%20bagel-signed.pdf?dl=0" TargetMode="External"/><Relationship Id="rId849" Type="http://schemas.openxmlformats.org/officeDocument/2006/relationships/hyperlink" Target="https://www.dropbox.com/s/cnf196j97r7raaz/JTM%20Beef%20Taco%20Fillling%20Allergen%20Free%20%235249CE.pdf?dl=0" TargetMode="External"/><Relationship Id="rId183" Type="http://schemas.openxmlformats.org/officeDocument/2006/relationships/hyperlink" Target="https://www.dropbox.com/s/1igk5nk2layugzy/Tyson%2070332%20tender.pdf?dl=0" TargetMode="External"/><Relationship Id="rId390" Type="http://schemas.openxmlformats.org/officeDocument/2006/relationships/hyperlink" Target="https://www.dropbox.com/s/ou66vtzfdvzlnyn/Chill%20Corn%20Frozen%2020%23%2031665%20Product%20Spec.pdf?dl=0" TargetMode="External"/><Relationship Id="rId404" Type="http://schemas.openxmlformats.org/officeDocument/2006/relationships/hyperlink" Target="https://www.dropbox.com/s/gjaheq1155pto10/Bulk%20Croutons.pdf?dl=0" TargetMode="External"/><Relationship Id="rId611" Type="http://schemas.openxmlformats.org/officeDocument/2006/relationships/hyperlink" Target="https://www.dropbox.com/s/vifa3vmevp4dpgo/Schwan%27s.pdf?dl=0" TargetMode="External"/><Relationship Id="rId1034" Type="http://schemas.openxmlformats.org/officeDocument/2006/relationships/hyperlink" Target="https://www.dropbox.com/s/vkalnxy10a8zlb8/Envy.PDF?dl=0" TargetMode="External"/><Relationship Id="rId250" Type="http://schemas.openxmlformats.org/officeDocument/2006/relationships/hyperlink" Target="https://www.dropbox.com/s/6y1ug4y12s4wyyq/BakedLays_BBQ_Nutrition_%2832078%29_.875oz_012019.pdf?dl=0" TargetMode="External"/><Relationship Id="rId488" Type="http://schemas.openxmlformats.org/officeDocument/2006/relationships/hyperlink" Target="https://www.dropbox.com/s/ot9zzwsa7ul3438/BARILLA.pdf?dl=0" TargetMode="External"/><Relationship Id="rId695" Type="http://schemas.openxmlformats.org/officeDocument/2006/relationships/hyperlink" Target="https://www.dropbox.com/s/eklgxpns84e2o3z/Dannon%20Pro%20yogurt.pdf?dl=0" TargetMode="External"/><Relationship Id="rId709" Type="http://schemas.openxmlformats.org/officeDocument/2006/relationships/hyperlink" Target="https://www.dropbox.com/s/q1ly30h75t8moal/Buttermist.pdf?dl=0" TargetMode="External"/><Relationship Id="rId916" Type="http://schemas.openxmlformats.org/officeDocument/2006/relationships/hyperlink" Target="https://www.dropbox.com/s/axll8wpox6kszd8/Chortles%20WG%20Chocolate%20Grahams%2011261%20CN.pdf?dl=0" TargetMode="External"/><Relationship Id="rId1101" Type="http://schemas.openxmlformats.org/officeDocument/2006/relationships/hyperlink" Target="https://www.dropbox.com/s/k0hmyich0qqhvzs/Munchies_%20FH%20Sweet%20MunchMixSnackMix_PFS_%2830291%29_01312020%20v3.pdf?dl=0" TargetMode="External"/><Relationship Id="rId45" Type="http://schemas.openxmlformats.org/officeDocument/2006/relationships/hyperlink" Target="https://www.dropbox.com/s/uvfanj2bvweocx5/Wild%20Mikes%20WG%20Cheese%20Bites%2042004.pdf?dl=0" TargetMode="External"/><Relationship Id="rId110" Type="http://schemas.openxmlformats.org/officeDocument/2006/relationships/hyperlink" Target="https://www.dropbox.com/s/14663ttdmamt4ah/Bakecrafter%201605.pdf?dl=0" TargetMode="External"/><Relationship Id="rId348" Type="http://schemas.openxmlformats.org/officeDocument/2006/relationships/hyperlink" Target="https://www.dropbox.com/s/r8l3fsj2ybr8ml8/SunButter-CREAMY-5-lb-2x5-19212-042817.pdf?dl=0" TargetMode="External"/><Relationship Id="rId555" Type="http://schemas.openxmlformats.org/officeDocument/2006/relationships/hyperlink" Target="https://www.dropbox.com/s/qoatlck7zf6cyk9/Super%20Bakery.pdf?dl=0" TargetMode="External"/><Relationship Id="rId762" Type="http://schemas.openxmlformats.org/officeDocument/2006/relationships/hyperlink" Target="https://www.dropbox.com/s/0mdbp6pbp7gh8jp/14839_whole_grain_donut.pdf?dl=0" TargetMode="External"/><Relationship Id="rId194" Type="http://schemas.openxmlformats.org/officeDocument/2006/relationships/hyperlink" Target="https://www.dropbox.com/s/siquf5itge5xcws/TNT%20Ham.pdf?dl=0" TargetMode="External"/><Relationship Id="rId208" Type="http://schemas.openxmlformats.org/officeDocument/2006/relationships/hyperlink" Target="https://www.dropbox.com/s/o0bhxt05jq5pgky/Angela%20Mia%20LS%20Marinara%20Sauce%205535.pdf?dl=0" TargetMode="External"/><Relationship Id="rId415" Type="http://schemas.openxmlformats.org/officeDocument/2006/relationships/hyperlink" Target="https://www.dropbox.com/s/9wih8eglc1dsjfv/Ambros%20Balsamic%20Vinegar%202-5liter%2018500.pdf?dl=0" TargetMode="External"/><Relationship Id="rId622" Type="http://schemas.openxmlformats.org/officeDocument/2006/relationships/hyperlink" Target="https://www.dropbox.com/s/4u3yojv284je9n8/GK%20Pilgrims%20Pride%20Buy%20American%20Statement%202019.pdf?dl=0" TargetMode="External"/><Relationship Id="rId1045" Type="http://schemas.openxmlformats.org/officeDocument/2006/relationships/hyperlink" Target="https://www.dropbox.com/s/5gx2uw1z4a10efu/2%20WG%20Cocoa%20Puffs%E2%84%A2%20Cereal%2025%25%20Less%20Sugar%20Sing...pdf?dl=0" TargetMode="External"/><Relationship Id="rId261" Type="http://schemas.openxmlformats.org/officeDocument/2006/relationships/hyperlink" Target="https://www.dropbox.com/s/39g2fcvxzfh7s6m/RFDoritos_CR_PFS_%2836096%29_012019.pdf?dl=0" TargetMode="External"/><Relationship Id="rId499" Type="http://schemas.openxmlformats.org/officeDocument/2006/relationships/hyperlink" Target="https://www.dropbox.com/s/67o1v1sj8egohfb/MSBG%20EXEMPTION%20COUNTRY%20PURE.pdf?dl=0" TargetMode="External"/><Relationship Id="rId927" Type="http://schemas.openxmlformats.org/officeDocument/2006/relationships/hyperlink" Target="https://www.dropbox.com/s/iqguvfyguk7o5c2/Campbell%20WG%20Cheddar%20Goldfish%20Bulk%2011885%20CN.pdf?dl=0" TargetMode="External"/><Relationship Id="rId1112" Type="http://schemas.openxmlformats.org/officeDocument/2006/relationships/drawing" Target="../drawings/drawing1.xml"/><Relationship Id="rId56" Type="http://schemas.openxmlformats.org/officeDocument/2006/relationships/hyperlink" Target="https://www.dropbox.com/s/z5ecb6erltruoyd/300152-Gluten-Free-Chicken-Chunks-5.5-oz-Spec-Sheet-August-2016.pdf?dl=0" TargetMode="External"/><Relationship Id="rId359" Type="http://schemas.openxmlformats.org/officeDocument/2006/relationships/hyperlink" Target="https://www.dropbox.com/s/3ej1rc55x4k06ip/Tasty_Brands_41009_03-06-2019_WG_brd_chz_stx.pdf?dl=0" TargetMode="External"/><Relationship Id="rId566" Type="http://schemas.openxmlformats.org/officeDocument/2006/relationships/hyperlink" Target="https://www.dropbox.com/s/91ny1eqpwf1nnca/RICH%27S.pdf?dl=0" TargetMode="External"/><Relationship Id="rId773" Type="http://schemas.openxmlformats.org/officeDocument/2006/relationships/hyperlink" Target="https://www.dropbox.com/s/8vsw537infxy6a8/Golden%20Grahams.pdf?dl=0" TargetMode="External"/><Relationship Id="rId121" Type="http://schemas.openxmlformats.org/officeDocument/2006/relationships/hyperlink" Target="https://www.dropbox.com/s/njjoqebr8jog2me/Michaels%20FT%2075016.pdf?dl=0" TargetMode="External"/><Relationship Id="rId219" Type="http://schemas.openxmlformats.org/officeDocument/2006/relationships/hyperlink" Target="https://www.dropbox.com/s/816rldkrmjgna9t/Max%20WG%20Maxstick%20.75%20grains%2041977.pdf?dl=0" TargetMode="External"/><Relationship Id="rId426" Type="http://schemas.openxmlformats.org/officeDocument/2006/relationships/hyperlink" Target="https://www.dropbox.com/s/fkw49uaea9drcei/Yoplait%20Blueberry%20Yogurt%206oz%2030570.pdf?dl=0" TargetMode="External"/><Relationship Id="rId633" Type="http://schemas.openxmlformats.org/officeDocument/2006/relationships/hyperlink" Target="https://www.dropbox.com/s/r2ls8xqt4fsv1f5/KENS.pdf?dl=0" TargetMode="External"/><Relationship Id="rId980" Type="http://schemas.openxmlformats.org/officeDocument/2006/relationships/hyperlink" Target="https://www.dropbox.com/s/u5tvu1dvxpxw3wv/tasty_brands_62200_10062016_garlicknot.pdf?dl=0" TargetMode="External"/><Relationship Id="rId1056" Type="http://schemas.openxmlformats.org/officeDocument/2006/relationships/hyperlink" Target="https://www.dropbox.com/s/9mx0ek9to04uxd7/Goldkist%20WG%20Chic%20Fillet%20WM%204oz%2036512.pdf?dl=0" TargetMode="External"/><Relationship Id="rId840" Type="http://schemas.openxmlformats.org/officeDocument/2006/relationships/hyperlink" Target="https://www.dropbox.com/s/7dpd2bdr7cptl61/Apple%20%26%20Eve%20Apple%20Juice%204.23oz%206716.pdf?dl=0" TargetMode="External"/><Relationship Id="rId938" Type="http://schemas.openxmlformats.org/officeDocument/2006/relationships/hyperlink" Target="https://www.dropbox.com/s/ao5d1eter4kektv/Popchips%20Sea%20salt%20vinegar%2075500.pdf?dl=0" TargetMode="External"/><Relationship Id="rId67" Type="http://schemas.openxmlformats.org/officeDocument/2006/relationships/hyperlink" Target="https://www.dropbox.com/s/9hqtberq0uhfk4y/Sky%20Blue%20Kaiser%20wghr254.pdf?dl=0" TargetMode="External"/><Relationship Id="rId272" Type="http://schemas.openxmlformats.org/officeDocument/2006/relationships/hyperlink" Target="https://www.dropbox.com/s/lygy9vvo29wzox7/Hostess%20Mini%20Birthday%20Cake%20Muffins%20%2301071.pdf?dl=0" TargetMode="External"/><Relationship Id="rId577" Type="http://schemas.openxmlformats.org/officeDocument/2006/relationships/hyperlink" Target="https://www.dropbox.com/s/nhcnvjttpikqs6y/Diamond%20Crystal.pdf?dl=0" TargetMode="External"/><Relationship Id="rId700" Type="http://schemas.openxmlformats.org/officeDocument/2006/relationships/hyperlink" Target="https://www.dropbox.com/s/2epr9xljv16ruhd/Smuckers%20small%20grape.pdf?dl=0" TargetMode="External"/><Relationship Id="rId132" Type="http://schemas.openxmlformats.org/officeDocument/2006/relationships/hyperlink" Target="https://www.dropbox.com/s/kjrozyec6oh1f0n/Heinz%20Ketchup%205040.pdf?dl=0" TargetMode="External"/><Relationship Id="rId784" Type="http://schemas.openxmlformats.org/officeDocument/2006/relationships/hyperlink" Target="https://www.dropbox.com/s/1isq0d19ktj8col/CinnamonGranola_bulk_GNC-5.0FS2238.pdf?dl=0" TargetMode="External"/><Relationship Id="rId991" Type="http://schemas.openxmlformats.org/officeDocument/2006/relationships/hyperlink" Target="https://www.dropbox.com/s/5tugkfa6zocv8t4/KE0708A5.pdf?dl=0" TargetMode="External"/><Relationship Id="rId1067" Type="http://schemas.openxmlformats.org/officeDocument/2006/relationships/hyperlink" Target="https://www.dropbox.com/s/m1hnzgwukaa162q/RC81401%20PREMIUM%20CHICKEN%20SAUSAGE%20PATTY%2C%20CN%20LABELED%2C%20FULLY%20COOKED%20-%20PNL.pdf?dl=0" TargetMode="External"/><Relationship Id="rId437" Type="http://schemas.openxmlformats.org/officeDocument/2006/relationships/hyperlink" Target="https://www.dropbox.com/s/qdo29d2ou6dkfhu/Real%20L%20Lemon%20Juice%206160%206161.pdf?dl=0" TargetMode="External"/><Relationship Id="rId644" Type="http://schemas.openxmlformats.org/officeDocument/2006/relationships/hyperlink" Target="https://www.dropbox.com/s/r2ls8xqt4fsv1f5/KENS.pdf?dl=0" TargetMode="External"/><Relationship Id="rId851" Type="http://schemas.openxmlformats.org/officeDocument/2006/relationships/hyperlink" Target="https://www.dropbox.com/s/q1bahecdjvav7s2/Jennie%20O%20Turkey%20bacon.pdf?dl=0" TargetMode="External"/><Relationship Id="rId283" Type="http://schemas.openxmlformats.org/officeDocument/2006/relationships/hyperlink" Target="https://www.dropbox.com/s/l082p9g3f9zwb3g/Kellogg%20WG%20Chocolate%20Fudge%20Poptart%2010317%20CN.pdf?dl=0" TargetMode="External"/><Relationship Id="rId490" Type="http://schemas.openxmlformats.org/officeDocument/2006/relationships/hyperlink" Target="https://www.dropbox.com/s/ot9zzwsa7ul3438/BARILLA.pdf?dl=0" TargetMode="External"/><Relationship Id="rId504" Type="http://schemas.openxmlformats.org/officeDocument/2006/relationships/hyperlink" Target="https://www.dropbox.com/s/67o1v1sj8egohfb/MSBG%20EXEMPTION%20COUNTRY%20PURE.pdf?dl=0" TargetMode="External"/><Relationship Id="rId711" Type="http://schemas.openxmlformats.org/officeDocument/2006/relationships/hyperlink" Target="https://www.dropbox.com/s/mjczv202dj2knz1/Dakota%20Penne.pdf?dl=0" TargetMode="External"/><Relationship Id="rId949" Type="http://schemas.openxmlformats.org/officeDocument/2006/relationships/hyperlink" Target="https://www.dropbox.com/s/2zg4odujulaer4c/Munchies_%20MunchMixSnackMix_PFS_%2836308%29_012019.pdf?dl=0" TargetMode="External"/><Relationship Id="rId78" Type="http://schemas.openxmlformats.org/officeDocument/2006/relationships/hyperlink" Target="https://www.dropbox.com/s/orcj4jr19cvvi2y/HWB5172%20WG%20Breakfast%20Bar.pdf?dl=0" TargetMode="External"/><Relationship Id="rId143" Type="http://schemas.openxmlformats.org/officeDocument/2006/relationships/hyperlink" Target="https://www.dropbox.com/s/l005dsqg6j3q76v/Franks%20Red%20Hot%20Buffalo%20Sauce%20Dispenser%2025715.pdf?dl=0" TargetMode="External"/><Relationship Id="rId350" Type="http://schemas.openxmlformats.org/officeDocument/2006/relationships/hyperlink" Target="https://www.dropbox.com/s/4820d7uznd3rktt/17015pizzadoughbidspec1.pdf?dl=0" TargetMode="External"/><Relationship Id="rId588" Type="http://schemas.openxmlformats.org/officeDocument/2006/relationships/hyperlink" Target="https://www.dropbox.com/s/khiy0u6zqt9th5h/Tasty%20Brands.pdf?dl=0" TargetMode="External"/><Relationship Id="rId795" Type="http://schemas.openxmlformats.org/officeDocument/2006/relationships/hyperlink" Target="https://www.dropbox.com/s/ysgzauhz28050rs/Kix.pdf?dl=0" TargetMode="External"/><Relationship Id="rId809" Type="http://schemas.openxmlformats.org/officeDocument/2006/relationships/hyperlink" Target="https://www.dropbox.com/s/tbop489lnr1qadt/Muffintown%206605%20Corn%20Muffin.pdf?dl=0" TargetMode="External"/><Relationship Id="rId9" Type="http://schemas.openxmlformats.org/officeDocument/2006/relationships/hyperlink" Target="https://www.dropbox.com/s/5z2w8zgfp2g9oy4/Upstate%20Van%20bulk%209866.pdf?dl=0" TargetMode="External"/><Relationship Id="rId210" Type="http://schemas.openxmlformats.org/officeDocument/2006/relationships/hyperlink" Target="https://www.dropbox.com/s/yig90cp7nncbwmn/Huy%20Fong%20Sriracha%20Hot%20Sauce%2098025.pdf?dl=0" TargetMode="External"/><Relationship Id="rId448" Type="http://schemas.openxmlformats.org/officeDocument/2006/relationships/hyperlink" Target="https://www.dropbox.com/s/9vo1248bxbr6z53/Zia%20Rotini%20Pasta%2014330.pdf?dl=0" TargetMode="External"/><Relationship Id="rId655" Type="http://schemas.openxmlformats.org/officeDocument/2006/relationships/hyperlink" Target="https://www.dropbox.com/s/5y9tkkmhn3whmi0/Envy%20Buy%20American%20Letter.pdf?dl=0" TargetMode="External"/><Relationship Id="rId862" Type="http://schemas.openxmlformats.org/officeDocument/2006/relationships/hyperlink" Target="https://www.dropbox.com/s/8ra60os96189ys0/Jones%20Sausage%20Link%20Light%2043677.pdf?dl=0" TargetMode="External"/><Relationship Id="rId1078" Type="http://schemas.openxmlformats.org/officeDocument/2006/relationships/hyperlink" Target="https://www.dropbox.com/s/wyfyhts0b0mefkz/Bridgford%206787.pdf?dl=0" TargetMode="External"/><Relationship Id="rId294" Type="http://schemas.openxmlformats.org/officeDocument/2006/relationships/hyperlink" Target="https://www.dropbox.com/s/sp6p3rckzywpyyn/Mission%20WG%20Tri%20Color%20Tortilla%20Chips%2020425%20CN.pdf?dl=0" TargetMode="External"/><Relationship Id="rId308" Type="http://schemas.openxmlformats.org/officeDocument/2006/relationships/hyperlink" Target="https://www.dropbox.com/s/3ng0yavvwwfk96g/Dakota%20Spaghetti.pdf?dl=0" TargetMode="External"/><Relationship Id="rId515" Type="http://schemas.openxmlformats.org/officeDocument/2006/relationships/hyperlink" Target="https://www.dropbox.com/s/o42sa0jys49um06/MSBG%20EXEMPTION%20SALADA.pdf?dl=0" TargetMode="External"/><Relationship Id="rId722" Type="http://schemas.openxmlformats.org/officeDocument/2006/relationships/hyperlink" Target="https://www.dropbox.com/s/ob3dveaenock442/McCain%20Sweet%20Potato%20Crosstrax%2098038%20CN.pdf?dl=0" TargetMode="External"/><Relationship Id="rId89" Type="http://schemas.openxmlformats.org/officeDocument/2006/relationships/hyperlink" Target="https://www.dropbox.com/s/m97m1n95j2yi0yn/HN%20Cheerio.pdf?dl=0" TargetMode="External"/><Relationship Id="rId154" Type="http://schemas.openxmlformats.org/officeDocument/2006/relationships/hyperlink" Target="https://www.dropbox.com/s/bbqvshsqs5yr6b0/Yoplait%20Vanilla%20Yogurt%20Parfait%20Pro%2030576.pdf?dl=0" TargetMode="External"/><Relationship Id="rId361" Type="http://schemas.openxmlformats.org/officeDocument/2006/relationships/hyperlink" Target="https://www.dropbox.com/s/axll8wpox6kszd8/Chortles%20WG%20Chocolate%20Grahams%2011261%20CN.pdf?dl=0" TargetMode="External"/><Relationship Id="rId599" Type="http://schemas.openxmlformats.org/officeDocument/2006/relationships/hyperlink" Target="https://www.dropbox.com/s/9djcfgnvp16l00w/Dakota%20Growers.pdf?dl=0" TargetMode="External"/><Relationship Id="rId1005" Type="http://schemas.openxmlformats.org/officeDocument/2006/relationships/hyperlink" Target="https://www.dropbox.com/s/kwe3n5c7iov0p8h/Minh%20Egg%20Roll.pdf?dl=0" TargetMode="External"/><Relationship Id="rId459" Type="http://schemas.openxmlformats.org/officeDocument/2006/relationships/hyperlink" Target="https://www.dropbox.com/s/qvltpt21djlyvkw/AP%20Meatball%20Chic%20%26%20Beef%20.5oz%20%2037610.pdf?dl=0" TargetMode="External"/><Relationship Id="rId666" Type="http://schemas.openxmlformats.org/officeDocument/2006/relationships/hyperlink" Target="https://www.dropbox.com/s/91ny1eqpwf1nnca/RICH%27S.pdf?dl=0" TargetMode="External"/><Relationship Id="rId873" Type="http://schemas.openxmlformats.org/officeDocument/2006/relationships/hyperlink" Target="https://www.dropbox.com/s/yig90cp7nncbwmn/Huy%20Fong%20Sriracha%20Hot%20Sauce%2098025.pdf?dl=0" TargetMode="External"/><Relationship Id="rId1089" Type="http://schemas.openxmlformats.org/officeDocument/2006/relationships/hyperlink" Target="https://www.dropbox.com/s/0fj6ooc71qf99i4/LaysKettle_RFOriginal_Nutrition_%2825115%29_012019.pdf?dl=0" TargetMode="External"/><Relationship Id="rId16" Type="http://schemas.openxmlformats.org/officeDocument/2006/relationships/hyperlink" Target="https://www.dropbox.com/s/aejkpt1rnzov4bo/McCain%20Seasoned%20Bakeable%20Wedge%20Fries%2032167%20CN.pdf?dl=0" TargetMode="External"/><Relationship Id="rId221" Type="http://schemas.openxmlformats.org/officeDocument/2006/relationships/hyperlink" Target="https://www.dropbox.com/s/jxm6bbxevb5kxi8/78637%20Big%20Daddy%20Rising%20Crust.pdf?dl=0" TargetMode="External"/><Relationship Id="rId319" Type="http://schemas.openxmlformats.org/officeDocument/2006/relationships/hyperlink" Target="https://www.dropbox.com/s/ulc3g70tpk7g9in/Minor%27s%20General%20Tso%27s%20RTU%20Sauce%204%20x%200.pdf?dl=0" TargetMode="External"/><Relationship Id="rId526" Type="http://schemas.openxmlformats.org/officeDocument/2006/relationships/hyperlink" Target="https://www.dropbox.com/s/cvlcdnfa5jnoqmo/Sky%20Blue.pdf?dl=0" TargetMode="External"/><Relationship Id="rId733" Type="http://schemas.openxmlformats.org/officeDocument/2006/relationships/hyperlink" Target="https://www.dropbox.com/s/rh0rhgpnxpthkan/Del%20Monte%20Pears.pdf?dl=0" TargetMode="External"/><Relationship Id="rId940" Type="http://schemas.openxmlformats.org/officeDocument/2006/relationships/hyperlink" Target="https://www.dropbox.com/s/w6oze9l05t2msmo/Kellogg%20WG%20Poptart%20Blueberry%201.7oz%2010334%20CN.pdf?dl=0" TargetMode="External"/><Relationship Id="rId1016" Type="http://schemas.openxmlformats.org/officeDocument/2006/relationships/hyperlink" Target="https://www.dropbox.com/s/v49wjv80r5tgfa5/Smuckers%20large%20pbj.pdf?dl=0" TargetMode="External"/><Relationship Id="rId165" Type="http://schemas.openxmlformats.org/officeDocument/2006/relationships/hyperlink" Target="https://www.dropbox.com/s/kb4py08ftv3lq54/Ardmore%20Citrus%20Blast%20Juice%20Eco%204oz%2032511.pdf?dl=0" TargetMode="External"/><Relationship Id="rId372" Type="http://schemas.openxmlformats.org/officeDocument/2006/relationships/hyperlink" Target="https://www.dropbox.com/s/4u7mkxl9bjgj8l1/Americana%20Mayo%20PC%2021145.pdf?dl=0" TargetMode="External"/><Relationship Id="rId677" Type="http://schemas.openxmlformats.org/officeDocument/2006/relationships/hyperlink" Target="https://www.dropbox.com/s/ecsqtd05vxf5nnq/2%20WG%20Honey%20Nut%20Cheerios%E2%84%A2%20Cereal%20Single%20Serve...pdf?dl=0" TargetMode="External"/><Relationship Id="rId800" Type="http://schemas.openxmlformats.org/officeDocument/2006/relationships/hyperlink" Target="https://www.dropbox.com/s/3f4g1kka9szx631/Aesop%20Honey%20Wheat%20Bagel%204.5oz%20%2398195.pdf?dl=0" TargetMode="External"/><Relationship Id="rId232" Type="http://schemas.openxmlformats.org/officeDocument/2006/relationships/hyperlink" Target="https://www.dropbox.com/s/ncf4vgyh25y9eiw/Simplot%20Tri%20Tater%20Potatoes%2032096%20CN.pdf?dl=0" TargetMode="External"/><Relationship Id="rId884" Type="http://schemas.openxmlformats.org/officeDocument/2006/relationships/hyperlink" Target="https://www.dropbox.com/s/jxm6bbxevb5kxi8/78637%20Big%20Daddy%20Rising%20Crust.pdf?dl=0" TargetMode="External"/><Relationship Id="rId27" Type="http://schemas.openxmlformats.org/officeDocument/2006/relationships/hyperlink" Target="https://www.dropbox.com/s/nhylobthk9xu2uh/Dakota%20Rotini.pdf?dl=0" TargetMode="External"/><Relationship Id="rId537" Type="http://schemas.openxmlformats.org/officeDocument/2006/relationships/hyperlink" Target="https://www.dropbox.com/s/isqp0r3atise8ak/BAKE%20CRAFTERS.pdf?dl=0" TargetMode="External"/><Relationship Id="rId744" Type="http://schemas.openxmlformats.org/officeDocument/2006/relationships/hyperlink" Target="https://www.dropbox.com/s/73zywmuvfwcbge8/Bakecrafter%203357%20Pullman%2007052017.pdf?dl=0" TargetMode="External"/><Relationship Id="rId951" Type="http://schemas.openxmlformats.org/officeDocument/2006/relationships/hyperlink" Target="https://www.dropbox.com/s/8ql3t4eoepo3d1a/BOF%20WG%20Tortilla%20Chips%201.5oz%2011812%20CN.pdf?dl=0" TargetMode="External"/><Relationship Id="rId80" Type="http://schemas.openxmlformats.org/officeDocument/2006/relationships/hyperlink" Target="https://www.dropbox.com/s/ga88lp3zzv97kps/Sky%20Blue%20Crumb%20Cake272.pdf?dl=0" TargetMode="External"/><Relationship Id="rId176" Type="http://schemas.openxmlformats.org/officeDocument/2006/relationships/hyperlink" Target="https://www.dropbox.com/s/9mx0ek9to04uxd7/Goldkist%20WG%20Chic%20Fillet%20WM%204oz%2036512.pdf?dl=0" TargetMode="External"/><Relationship Id="rId383" Type="http://schemas.openxmlformats.org/officeDocument/2006/relationships/hyperlink" Target="https://www.dropbox.com/s/r0w2w05hzsxejor/GL%20Pizza%20Blend%20Shredded%20Cheese%2029530.pdf?dl=0" TargetMode="External"/><Relationship Id="rId590" Type="http://schemas.openxmlformats.org/officeDocument/2006/relationships/hyperlink" Target="https://www.dropbox.com/s/tvt2y6aa4m42vty/Old%20N%20%20TNTBuy%20American%20Statement%20%281%29.pdf?dl=0" TargetMode="External"/><Relationship Id="rId604" Type="http://schemas.openxmlformats.org/officeDocument/2006/relationships/hyperlink" Target="https://www.dropbox.com/s/yn9ltnculzejti1/Yangs%205th%20Taste.pdf?dl=0" TargetMode="External"/><Relationship Id="rId811" Type="http://schemas.openxmlformats.org/officeDocument/2006/relationships/hyperlink" Target="https://www.dropbox.com/s/s32fn1dmu64sehv/gold-medal-whole-grain-variety-muffin-mix-16000-31529.pdf?dl=0" TargetMode="External"/><Relationship Id="rId1027" Type="http://schemas.openxmlformats.org/officeDocument/2006/relationships/hyperlink" Target="https://www.dropbox.com/s/tnlg9m8mjekf404/885%20-%20Shaved%20Steak%20Extra%20Lean.pdf?dl=0" TargetMode="External"/><Relationship Id="rId243" Type="http://schemas.openxmlformats.org/officeDocument/2006/relationships/hyperlink" Target="https://www.dropbox.com/s/gyqzubk0h2oorqz/Kellogg%20Cheese%20It%20WG%2011317%20CN.pdf?dl=0" TargetMode="External"/><Relationship Id="rId450" Type="http://schemas.openxmlformats.org/officeDocument/2006/relationships/hyperlink" Target="https://www.dropbox.com/s/lx7q0yihtrifwrm/Packer%20Vinegar%20White%2018540.pdf?dl=0" TargetMode="External"/><Relationship Id="rId688" Type="http://schemas.openxmlformats.org/officeDocument/2006/relationships/hyperlink" Target="https://www.dropbox.com/s/ykxb9k9hh6ye6p4/DC%20Catsup.pdf?dl=0" TargetMode="External"/><Relationship Id="rId895" Type="http://schemas.openxmlformats.org/officeDocument/2006/relationships/hyperlink" Target="https://www.dropbox.com/s/0k73pxpgwtzy9k6/Simplot%20Sweet%20Potato%20Gems%2032098%20CN.pdf?dl=0" TargetMode="External"/><Relationship Id="rId909" Type="http://schemas.openxmlformats.org/officeDocument/2006/relationships/hyperlink" Target="https://www.dropbox.com/s/hug4vgcpfuzau66/Cape%20Cod%20Chip%2011765.pdf?dl=0" TargetMode="External"/><Relationship Id="rId1080" Type="http://schemas.openxmlformats.org/officeDocument/2006/relationships/hyperlink" Target="https://www.dropbox.com/s/l005dsqg6j3q76v/Franks%20Red%20Hot%20Buffalo%20Sauce%20Dispenser%2025715.pdf?dl=0" TargetMode="External"/><Relationship Id="rId38" Type="http://schemas.openxmlformats.org/officeDocument/2006/relationships/hyperlink" Target="https://www.dropbox.com/s/xk3u61edv4ctzsd/Tasty%20Breadstick.pdf?dl=0" TargetMode="External"/><Relationship Id="rId103" Type="http://schemas.openxmlformats.org/officeDocument/2006/relationships/hyperlink" Target="https://www.dropbox.com/s/qtmnupoos7aphql/Michael%27s%20egg%2085017.pdf?dl=0" TargetMode="External"/><Relationship Id="rId310" Type="http://schemas.openxmlformats.org/officeDocument/2006/relationships/hyperlink" Target="https://www.dropbox.com/s/z5ac4wjsal7ls6t/RFDoritos_%20WildWhiteNacho_PFS_01222019.pdf?dl=0" TargetMode="External"/><Relationship Id="rId548" Type="http://schemas.openxmlformats.org/officeDocument/2006/relationships/hyperlink" Target="https://www.dropbox.com/s/y501edj1afj6bug/JSB%20Buy%20American%20Form.pdf?dl=0" TargetMode="External"/><Relationship Id="rId755" Type="http://schemas.openxmlformats.org/officeDocument/2006/relationships/hyperlink" Target="https://www.dropbox.com/s/zvwtrbbbsin1uyb/6076.chocolateslice4416.pdf?dl=0" TargetMode="External"/><Relationship Id="rId962" Type="http://schemas.openxmlformats.org/officeDocument/2006/relationships/hyperlink" Target="https://www.dropbox.com/s/571n8br05e3a05c/MAJOR%2090416%20Smart%20Choice%20Low%20Sodium%20Beef%20Base%20No%20MSG-Added%20Gluten%20Free.pdf?dl=0" TargetMode="External"/><Relationship Id="rId91" Type="http://schemas.openxmlformats.org/officeDocument/2006/relationships/hyperlink" Target="https://www.dropbox.com/s/zyddocyz1dl9sux/CTC.pdf?dl=0" TargetMode="External"/><Relationship Id="rId187" Type="http://schemas.openxmlformats.org/officeDocument/2006/relationships/hyperlink" Target="https://www.dropbox.com/s/q1bahecdjvav7s2/Jennie%20O%20Turkey%20bacon.pdf?dl=0" TargetMode="External"/><Relationship Id="rId394" Type="http://schemas.openxmlformats.org/officeDocument/2006/relationships/hyperlink" Target="https://www.dropbox.com/s/d8jj9lmolu13e72/Chill%20Peas%20Frozen%2020%23%2031735.pdf?dl=0" TargetMode="External"/><Relationship Id="rId408" Type="http://schemas.openxmlformats.org/officeDocument/2006/relationships/hyperlink" Target="https://www.dropbox.com/s/b5pgsluiq8vsyjv/Corto%20Extra%20Virgin%20Olive%20Oil%204-3liter%2098535.pdf?dl=0" TargetMode="External"/><Relationship Id="rId615" Type="http://schemas.openxmlformats.org/officeDocument/2006/relationships/hyperlink" Target="https://www.dropbox.com/s/91ny1eqpwf1nnca/RICH%27S.pdf?dl=0" TargetMode="External"/><Relationship Id="rId822" Type="http://schemas.openxmlformats.org/officeDocument/2006/relationships/hyperlink" Target="https://www.dropbox.com/s/xexo6ogy2nzehbt/Kens%20Boom%20Boom%20Sauce%2017480.pdf?dl=0" TargetMode="External"/><Relationship Id="rId1038" Type="http://schemas.openxmlformats.org/officeDocument/2006/relationships/hyperlink" Target="https://www.dropbox.com/s/p9p981gwfdy6k9t/Bush_Product_Nutritionals_Reduced-Sodium-Vegetarian-Baked-Beans.pdf?dl=0" TargetMode="External"/><Relationship Id="rId254" Type="http://schemas.openxmlformats.org/officeDocument/2006/relationships/hyperlink" Target="https://www.dropbox.com/s/8vg7s5mfoyhlld5/SunchipsSnackMix_HarvestCheddar_PFS_%2830820%29_012019.pdf?dl=0" TargetMode="External"/><Relationship Id="rId699" Type="http://schemas.openxmlformats.org/officeDocument/2006/relationships/hyperlink" Target="https://www.dropbox.com/s/lven7jfr7y9r0it/Smokewood%20tubs.pdf?dl=0" TargetMode="External"/><Relationship Id="rId1091" Type="http://schemas.openxmlformats.org/officeDocument/2006/relationships/hyperlink" Target="https://www.dropbox.com/s/6w9cvxedegzqrza/Lay%27s%20Kettle%20RF%20Jalapeno%20Cheddar%201.375%20oz.%20%20%2825111%29%20012019.pdf?dl=0" TargetMode="External"/><Relationship Id="rId1105" Type="http://schemas.openxmlformats.org/officeDocument/2006/relationships/hyperlink" Target="https://www.dropbox.com/s/9djcfgnvp16l00w/Dakota%20Growers.pdf?dl=0" TargetMode="External"/><Relationship Id="rId49" Type="http://schemas.openxmlformats.org/officeDocument/2006/relationships/hyperlink" Target="https://www.dropbox.com/s/ied6x2e2enrsg0h/19010-%20-jd%20original%20brkfst%20stick%2060-2.51oz.pdf?dl=0" TargetMode="External"/><Relationship Id="rId114" Type="http://schemas.openxmlformats.org/officeDocument/2006/relationships/hyperlink" Target="https://www.dropbox.com/s/zeflft9im1k7t23/Rice%20Chex.pdf?dl=0" TargetMode="External"/><Relationship Id="rId461" Type="http://schemas.openxmlformats.org/officeDocument/2006/relationships/hyperlink" Target="https://www.dropbox.com/s/vuh1orudzxp98rh/Furmano%20Marinara%20Sauce%205224.pdf?dl=0" TargetMode="External"/><Relationship Id="rId559" Type="http://schemas.openxmlformats.org/officeDocument/2006/relationships/hyperlink" Target="https://www.dropbox.com/s/qoatlck7zf6cyk9/Super%20Bakery.pdf?dl=0" TargetMode="External"/><Relationship Id="rId766" Type="http://schemas.openxmlformats.org/officeDocument/2006/relationships/hyperlink" Target="https://www.dropbox.com/s/1ftobmvjrn74awc/BB%20muffin%2002661.pdf?dl=0" TargetMode="External"/><Relationship Id="rId198" Type="http://schemas.openxmlformats.org/officeDocument/2006/relationships/hyperlink" Target="https://www.dropbox.com/s/efkwo5y85w711pd/Hormel%20Salami.pdf?dl=0" TargetMode="External"/><Relationship Id="rId321" Type="http://schemas.openxmlformats.org/officeDocument/2006/relationships/hyperlink" Target="https://www.dropbox.com/s/hhyzumyv7aaua0g/Tomato%20Sauce%20_%20Furmano%27s%20Food%20Service.pdf?dl=0" TargetMode="External"/><Relationship Id="rId419" Type="http://schemas.openxmlformats.org/officeDocument/2006/relationships/hyperlink" Target="https://www.dropbox.com/s/kheu0ys52uwj7wl/Flowers%20WG%20Kaiser%20Roll%2040668.pdf?dl=0" TargetMode="External"/><Relationship Id="rId626" Type="http://schemas.openxmlformats.org/officeDocument/2006/relationships/hyperlink" Target="https://www.dropbox.com/s/4u3yojv284je9n8/GK%20Pilgrims%20Pride%20Buy%20American%20Statement%202019.pdf?dl=0" TargetMode="External"/><Relationship Id="rId973" Type="http://schemas.openxmlformats.org/officeDocument/2006/relationships/hyperlink" Target="https://www.dropbox.com/s/cr3bzhb0i4hps10/Red%20Gold%20Salsa%2072940-11005%20REDSC99%20MPS%20JC%203%207%2016.pdf?dl=0" TargetMode="External"/><Relationship Id="rId1049" Type="http://schemas.openxmlformats.org/officeDocument/2006/relationships/hyperlink" Target="https://www.dropbox.com/s/sfvf9v6w4tgc2oj/3760%20%2810000037600%29.pdf?dl=0" TargetMode="External"/><Relationship Id="rId833" Type="http://schemas.openxmlformats.org/officeDocument/2006/relationships/hyperlink" Target="https://www.dropbox.com/s/qdzfxqd3m729kzu/Dannon%20Danimals%20Straw%204oz%20Yogurt%2030543.pdf?dl=0" TargetMode="External"/><Relationship Id="rId265" Type="http://schemas.openxmlformats.org/officeDocument/2006/relationships/hyperlink" Target="https://www.dropbox.com/s/s1tfnvcybiojsry/Welch%27s%20Fruit%20Snacks%201.55oz%2025712%2025716%2025717%2025765.pdf?dl=0" TargetMode="External"/><Relationship Id="rId472" Type="http://schemas.openxmlformats.org/officeDocument/2006/relationships/hyperlink" Target="https://www.dropbox.com/s/4odoole6osljf1h/Horchata%20Yoplait%C2%AE%20Smooth%20Gluten%20Free%20Yogurt%20Sing...pdf?dl=0" TargetMode="External"/><Relationship Id="rId900" Type="http://schemas.openxmlformats.org/officeDocument/2006/relationships/hyperlink" Target="https://www.dropbox.com/s/momhyq5xmlot7cc/Fantastix_ChiliCheese_PFS_%2836098%29_012019.pdf?dl=0" TargetMode="External"/><Relationship Id="rId125" Type="http://schemas.openxmlformats.org/officeDocument/2006/relationships/hyperlink" Target="https://www.dropbox.com/s/jmbk4nqovo685jv/Otis%2010143%20BB%20muffin.pdf?dl=0" TargetMode="External"/><Relationship Id="rId332" Type="http://schemas.openxmlformats.org/officeDocument/2006/relationships/hyperlink" Target="https://www.dropbox.com/s/7ein86792wkwizi/KE0572B3.pdf?dl=0" TargetMode="External"/><Relationship Id="rId777" Type="http://schemas.openxmlformats.org/officeDocument/2006/relationships/hyperlink" Target="https://www.dropbox.com/s/ocrhjwy374bgtwr/RK.pdf?dl=0" TargetMode="External"/><Relationship Id="rId984" Type="http://schemas.openxmlformats.org/officeDocument/2006/relationships/hyperlink" Target="https://www.dropbox.com/s/leuzgtzmz9l7w85/KE0808.pdf?dl=0" TargetMode="External"/><Relationship Id="rId637" Type="http://schemas.openxmlformats.org/officeDocument/2006/relationships/hyperlink" Target="https://www.dropbox.com/s/r2ls8xqt4fsv1f5/KENS.pdf?dl=0" TargetMode="External"/><Relationship Id="rId844" Type="http://schemas.openxmlformats.org/officeDocument/2006/relationships/hyperlink" Target="https://www.dropbox.com/s/gp6rms1ec1c4oz5/Ardmore%20Merry%20Cherry%204oz%2032510.pdf?dl=0" TargetMode="External"/><Relationship Id="rId276" Type="http://schemas.openxmlformats.org/officeDocument/2006/relationships/hyperlink" Target="https://www.dropbox.com/s/cno2z45up7szhn0/Pirates%20Booty%20WG%20White%20Cheddar%2011719.pdf?dl=0" TargetMode="External"/><Relationship Id="rId483" Type="http://schemas.openxmlformats.org/officeDocument/2006/relationships/hyperlink" Target="https://www.dropbox.com/s/70lygd27mg21gaa/Buy%20American_FritoLay_1-5-18.pdf?dl=0" TargetMode="External"/><Relationship Id="rId690" Type="http://schemas.openxmlformats.org/officeDocument/2006/relationships/hyperlink" Target="https://www.dropbox.com/s/fzns9v2pba8s4yn/DC%20Syrup.pdf?dl=0" TargetMode="External"/><Relationship Id="rId704" Type="http://schemas.openxmlformats.org/officeDocument/2006/relationships/hyperlink" Target="https://www.dropbox.com/s/p6ftfpabh2vpolu/Kellogg%20Nutrigrain%20Bar%20Strawberry%2010110%20CN.pdf?dl=0" TargetMode="External"/><Relationship Id="rId911" Type="http://schemas.openxmlformats.org/officeDocument/2006/relationships/hyperlink" Target="https://www.dropbox.com/s/mcnnwdb8xld3uqb/BakedLays_Original_Nutrition_.875oz_%2833625%29_012019.pdf?dl=0" TargetMode="External"/><Relationship Id="rId40" Type="http://schemas.openxmlformats.org/officeDocument/2006/relationships/hyperlink" Target="https://www.dropbox.com/s/z74curo7j3k62jy/McCain%20Smile%20Fries%2032035%20CN.pdf?dl=0" TargetMode="External"/><Relationship Id="rId136" Type="http://schemas.openxmlformats.org/officeDocument/2006/relationships/hyperlink" Target="https://www.dropbox.com/s/lozlyqhz59qgmtl/Bridgford%20Honey%20Wheat%20rolls.pdf?dl=0" TargetMode="External"/><Relationship Id="rId343" Type="http://schemas.openxmlformats.org/officeDocument/2006/relationships/hyperlink" Target="https://www.dropbox.com/s/5v8immat1egkff7/Rich%20Chicks_54409.pdf?dl=0" TargetMode="External"/><Relationship Id="rId550" Type="http://schemas.openxmlformats.org/officeDocument/2006/relationships/hyperlink" Target="https://www.dropbox.com/s/rsieaxcx0tjik04/Bridgford.pdf?dl=0" TargetMode="External"/><Relationship Id="rId788" Type="http://schemas.openxmlformats.org/officeDocument/2006/relationships/hyperlink" Target="https://www.dropbox.com/s/99vm5qjdemi4a0h/04934%20PFS.PDF?dl=0" TargetMode="External"/><Relationship Id="rId995" Type="http://schemas.openxmlformats.org/officeDocument/2006/relationships/hyperlink" Target="https://www.dropbox.com/s/2ibib88cfktb1x7/KE0619.pdf?dl=0" TargetMode="External"/><Relationship Id="rId203" Type="http://schemas.openxmlformats.org/officeDocument/2006/relationships/hyperlink" Target="https://www.dropbox.com/s/zexvxa40s4imfjs/Chicken%20of%20the%20Sea%20Light%20Tuna%2012oz%2020200.pdf?dl=0" TargetMode="External"/><Relationship Id="rId648" Type="http://schemas.openxmlformats.org/officeDocument/2006/relationships/hyperlink" Target="https://www.dropbox.com/s/r2ls8xqt4fsv1f5/KENS.pdf?dl=0" TargetMode="External"/><Relationship Id="rId855" Type="http://schemas.openxmlformats.org/officeDocument/2006/relationships/hyperlink" Target="https://www.dropbox.com/s/nm5uwsfs86e0wtf/Viking%20WG%20Fish%20Sticks%20Potato%20Crusted%2035397.pdf?dl=0" TargetMode="External"/><Relationship Id="rId1040" Type="http://schemas.openxmlformats.org/officeDocument/2006/relationships/hyperlink" Target="https://www.dropbox.com/s/ffagp0shajiksa4/Bakecrafters%20453%20hamburger%2012152017.pdf?dl=0" TargetMode="External"/><Relationship Id="rId287" Type="http://schemas.openxmlformats.org/officeDocument/2006/relationships/hyperlink" Target="https://www.dropbox.com/s/qx3053r4i8cf4qn/Kellogg%20WG%20Rice%20Krispy%20Treat%20Mini%2010113%20CN.pdf?dl=0" TargetMode="External"/><Relationship Id="rId410" Type="http://schemas.openxmlformats.org/officeDocument/2006/relationships/hyperlink" Target="https://www.dropbox.com/s/hdx3my56gjqxvrh/L%20Leaf%20Choc%20Pudding%20TFF%2015841.pdf?dl=0" TargetMode="External"/><Relationship Id="rId494" Type="http://schemas.openxmlformats.org/officeDocument/2006/relationships/hyperlink" Target="https://www.dropbox.com/s/fmwxbl366196ecq/MSBG%20EXEMPTION%20AMBROSIA%20MANDARIN%20ORANGES.pdf?dl=0" TargetMode="External"/><Relationship Id="rId508" Type="http://schemas.openxmlformats.org/officeDocument/2006/relationships/hyperlink" Target="https://www.dropbox.com/s/67o1v1sj8egohfb/MSBG%20EXEMPTION%20COUNTRY%20PURE.pdf?dl=0" TargetMode="External"/><Relationship Id="rId715" Type="http://schemas.openxmlformats.org/officeDocument/2006/relationships/hyperlink" Target="https://www.dropbox.com/s/png7ezo3o6wk869/Cheddar_Cheese_Sauce-5705.pdf?dl=0" TargetMode="External"/><Relationship Id="rId922" Type="http://schemas.openxmlformats.org/officeDocument/2006/relationships/hyperlink" Target="https://www.dropbox.com/s/o10rfnqp1ccrs40/RFDoritos_%20Flamas_PFS_%2862829%29_012019.pdf?dl=0" TargetMode="External"/><Relationship Id="rId147" Type="http://schemas.openxmlformats.org/officeDocument/2006/relationships/hyperlink" Target="https://www.dropbox.com/s/5h5upul010ootcv/Kraft%20Sweet%20and%20Sour%20Cups%2021405.pdf?dl=0" TargetMode="External"/><Relationship Id="rId354" Type="http://schemas.openxmlformats.org/officeDocument/2006/relationships/hyperlink" Target="https://www.dropbox.com/s/97c97tzleu2zsct/BARILLA%20-%20100%20%20WHOLE%20GRAIN%20Spec%20US%20JUN%202016.pdf?dl=0" TargetMode="External"/><Relationship Id="rId799" Type="http://schemas.openxmlformats.org/officeDocument/2006/relationships/hyperlink" Target="https://www.dropbox.com/s/oc1gzuqygv6xoxx/LOL%20cup.pdf?dl=0" TargetMode="External"/><Relationship Id="rId51" Type="http://schemas.openxmlformats.org/officeDocument/2006/relationships/hyperlink" Target="https://www.dropbox.com/s/j4epikvtsnsk5y9/Del%20Monte%20Peaches.pdf?dl=0" TargetMode="External"/><Relationship Id="rId561" Type="http://schemas.openxmlformats.org/officeDocument/2006/relationships/hyperlink" Target="https://www.dropbox.com/s/y1u0hihkdllb96s/Michael%27s.pdf?dl=0" TargetMode="External"/><Relationship Id="rId659" Type="http://schemas.openxmlformats.org/officeDocument/2006/relationships/hyperlink" Target="https://www.dropbox.com/s/rv2kc0gyvyqbv6g/Solis%208%20inch%20exemption.pdf?dl=0" TargetMode="External"/><Relationship Id="rId866" Type="http://schemas.openxmlformats.org/officeDocument/2006/relationships/hyperlink" Target="https://www.dropbox.com/s/zexvxa40s4imfjs/Chicken%20of%20the%20Sea%20Light%20Tuna%2012oz%2020200.pdf?dl=0" TargetMode="External"/><Relationship Id="rId214" Type="http://schemas.openxmlformats.org/officeDocument/2006/relationships/hyperlink" Target="https://www.dropbox.com/s/m0u959djpq5aszl/Stove%20Top%20Chicken%20Stuffing%20Mix%2024961.pdf?dl=0" TargetMode="External"/><Relationship Id="rId298" Type="http://schemas.openxmlformats.org/officeDocument/2006/relationships/hyperlink" Target="https://www.dropbox.com/s/5wo3sw3jup14myb/Keebler%20Orig%20Graham.pdf?dl=0" TargetMode="External"/><Relationship Id="rId421" Type="http://schemas.openxmlformats.org/officeDocument/2006/relationships/hyperlink" Target="https://www.dropbox.com/s/u0yzackuxyjnj1h/Pic%20Pak%20Pickle%20Chips%20Dill%20Gallon%2019050%2019051.pdf?dl=0" TargetMode="External"/><Relationship Id="rId519" Type="http://schemas.openxmlformats.org/officeDocument/2006/relationships/hyperlink" Target="https://www.dropbox.com/s/ox3i3b9wg3o01ue/MSBG%20EXEMPTION%20SPICES.pdf?dl=0" TargetMode="External"/><Relationship Id="rId1051" Type="http://schemas.openxmlformats.org/officeDocument/2006/relationships/hyperlink" Target="https://www.dropbox.com/s/a37q3ikga8vpjgo/Yangs%20Mandarin%20Orange%20Chicken%20Jr%20Specifications%20Item%20%2315555-5.pdf?dl=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62BB2-E10F-4F63-B989-903422E9B89F}">
  <dimension ref="A1:AA567"/>
  <sheetViews>
    <sheetView tabSelected="1" zoomScaleNormal="100" workbookViewId="0">
      <pane ySplit="1" topLeftCell="A2" activePane="bottomLeft" state="frozen"/>
      <selection pane="bottomLeft" activeCell="Y10" sqref="Y10"/>
    </sheetView>
  </sheetViews>
  <sheetFormatPr defaultRowHeight="17.100000000000001" customHeight="1" outlineLevelCol="1" x14ac:dyDescent="0.25"/>
  <cols>
    <col min="1" max="1" width="4.85546875" style="171" customWidth="1"/>
    <col min="2" max="2" width="5.140625" style="171" customWidth="1"/>
    <col min="3" max="3" width="18" style="169" customWidth="1"/>
    <col min="4" max="4" width="7.85546875" style="169" customWidth="1"/>
    <col min="5" max="5" width="10.85546875" style="169" customWidth="1"/>
    <col min="6" max="6" width="7.28515625" style="181" customWidth="1"/>
    <col min="7" max="7" width="6.5703125" style="168" customWidth="1"/>
    <col min="8" max="8" width="7.42578125" style="168" customWidth="1"/>
    <col min="9" max="9" width="9.5703125" style="169" customWidth="1"/>
    <col min="10" max="10" width="7" style="170" customWidth="1"/>
    <col min="11" max="11" width="6.42578125" style="171" customWidth="1"/>
    <col min="12" max="12" width="8.140625" style="168" customWidth="1"/>
    <col min="13" max="13" width="5" style="172" customWidth="1"/>
    <col min="14" max="14" width="8.42578125" style="168" customWidth="1"/>
    <col min="15" max="15" width="6.42578125" style="173" customWidth="1"/>
    <col min="16" max="16" width="5.5703125" style="170" customWidth="1"/>
    <col min="17" max="17" width="6.42578125" style="174" customWidth="1"/>
    <col min="18" max="18" width="6.140625" style="175" hidden="1" customWidth="1" outlineLevel="1"/>
    <col min="19" max="19" width="6" style="175" hidden="1" customWidth="1" outlineLevel="1"/>
    <col min="20" max="20" width="11.7109375" style="176" customWidth="1" collapsed="1"/>
    <col min="21" max="21" width="24.140625" style="168" customWidth="1"/>
    <col min="22" max="22" width="10.140625" style="2" hidden="1" customWidth="1"/>
  </cols>
  <sheetData>
    <row r="1" spans="1:27" ht="62.25" customHeight="1" x14ac:dyDescent="0.2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7" t="s">
        <v>9</v>
      </c>
      <c r="K1" s="5" t="s">
        <v>10</v>
      </c>
      <c r="L1" s="4" t="s">
        <v>11</v>
      </c>
      <c r="M1" s="8" t="s">
        <v>12</v>
      </c>
      <c r="N1" s="4" t="s">
        <v>13</v>
      </c>
      <c r="O1" s="9" t="s">
        <v>1454</v>
      </c>
      <c r="P1" s="7" t="s">
        <v>14</v>
      </c>
      <c r="Q1" s="10" t="s">
        <v>15</v>
      </c>
      <c r="R1" s="11" t="s">
        <v>16</v>
      </c>
      <c r="S1" s="11" t="s">
        <v>17</v>
      </c>
      <c r="T1" s="11" t="s">
        <v>18</v>
      </c>
      <c r="U1" s="4" t="s">
        <v>19</v>
      </c>
      <c r="V1" s="1"/>
    </row>
    <row r="2" spans="1:27" ht="17.100000000000001" customHeight="1" x14ac:dyDescent="0.25">
      <c r="A2" s="199" t="str">
        <f>"Bread, Baking = "&amp;DOLLAR(SUM(T3:T29),2)</f>
        <v>Bread, Baking = $415,193.26</v>
      </c>
      <c r="B2" s="199"/>
      <c r="C2" s="199"/>
      <c r="D2" s="12"/>
      <c r="E2" s="12"/>
      <c r="F2" s="13"/>
      <c r="G2" s="14"/>
      <c r="H2" s="12"/>
      <c r="I2" s="12"/>
      <c r="J2" s="15" t="s">
        <v>20</v>
      </c>
      <c r="K2" s="16"/>
      <c r="L2" s="16"/>
      <c r="M2" s="17"/>
      <c r="N2" s="16"/>
      <c r="O2" s="18"/>
      <c r="P2" s="15"/>
      <c r="Q2" s="19"/>
      <c r="R2" s="20"/>
      <c r="S2" s="20"/>
      <c r="T2" s="21"/>
      <c r="U2" s="16"/>
    </row>
    <row r="3" spans="1:27" ht="17.100000000000001" customHeight="1" x14ac:dyDescent="0.25">
      <c r="A3" s="22">
        <v>1</v>
      </c>
      <c r="B3" s="23"/>
      <c r="C3" s="24" t="s">
        <v>21</v>
      </c>
      <c r="D3" s="25" t="s">
        <v>22</v>
      </c>
      <c r="E3" s="25" t="s">
        <v>22</v>
      </c>
      <c r="F3" s="26">
        <v>40641</v>
      </c>
      <c r="G3" s="22" t="s">
        <v>23</v>
      </c>
      <c r="H3" s="22" t="s">
        <v>24</v>
      </c>
      <c r="I3" s="24" t="s">
        <v>25</v>
      </c>
      <c r="J3" s="27">
        <v>283</v>
      </c>
      <c r="K3" s="22">
        <v>100</v>
      </c>
      <c r="L3" s="28" t="s">
        <v>26</v>
      </c>
      <c r="M3" s="28" t="s">
        <v>26</v>
      </c>
      <c r="N3" s="29"/>
      <c r="O3" s="30"/>
      <c r="P3" s="27">
        <f t="shared" ref="P3:P29" si="0">ROUND(IF(ISBLANK(O3)=TRUE,J3,(J3*K3)/O3),0)</f>
        <v>283</v>
      </c>
      <c r="Q3" s="31">
        <v>28.84</v>
      </c>
      <c r="R3" s="32"/>
      <c r="S3" s="33">
        <f t="shared" ref="S3:S66" si="1">IF(ISBLANK(Q3),0,(Q3-R3))</f>
        <v>28.84</v>
      </c>
      <c r="T3" s="34">
        <f>P3*Q3</f>
        <v>8161.72</v>
      </c>
      <c r="U3" s="29"/>
    </row>
    <row r="4" spans="1:27" ht="17.100000000000001" customHeight="1" x14ac:dyDescent="0.25">
      <c r="A4" s="22">
        <v>2</v>
      </c>
      <c r="B4" s="35"/>
      <c r="C4" s="24" t="s">
        <v>27</v>
      </c>
      <c r="D4" s="36" t="s">
        <v>28</v>
      </c>
      <c r="E4" s="36" t="s">
        <v>28</v>
      </c>
      <c r="F4" s="26">
        <v>99168</v>
      </c>
      <c r="G4" s="22" t="s">
        <v>29</v>
      </c>
      <c r="H4" s="22" t="s">
        <v>30</v>
      </c>
      <c r="I4" s="24" t="s">
        <v>31</v>
      </c>
      <c r="J4" s="27">
        <v>147</v>
      </c>
      <c r="K4" s="22">
        <v>72</v>
      </c>
      <c r="L4" s="28" t="s">
        <v>26</v>
      </c>
      <c r="M4" s="28" t="s">
        <v>26</v>
      </c>
      <c r="N4" s="29"/>
      <c r="O4" s="30"/>
      <c r="P4" s="27">
        <f t="shared" si="0"/>
        <v>147</v>
      </c>
      <c r="Q4" s="31">
        <v>17.940000000000001</v>
      </c>
      <c r="R4" s="32"/>
      <c r="S4" s="33">
        <f t="shared" si="1"/>
        <v>17.940000000000001</v>
      </c>
      <c r="T4" s="34">
        <f>P4*Q4</f>
        <v>2637.1800000000003</v>
      </c>
      <c r="U4" s="29" t="s">
        <v>1584</v>
      </c>
      <c r="W4" s="243" t="s">
        <v>1611</v>
      </c>
      <c r="X4" s="243"/>
      <c r="Y4" s="243"/>
      <c r="Z4" s="243"/>
      <c r="AA4" s="243"/>
    </row>
    <row r="5" spans="1:27" ht="17.100000000000001" customHeight="1" x14ac:dyDescent="0.25">
      <c r="A5" s="200">
        <v>3</v>
      </c>
      <c r="B5" s="235"/>
      <c r="C5" s="222" t="s">
        <v>32</v>
      </c>
      <c r="D5" s="37" t="s">
        <v>33</v>
      </c>
      <c r="E5" s="37" t="s">
        <v>33</v>
      </c>
      <c r="F5" s="218">
        <v>42262</v>
      </c>
      <c r="G5" s="22" t="s">
        <v>23</v>
      </c>
      <c r="H5" s="22" t="s">
        <v>34</v>
      </c>
      <c r="I5" s="24" t="s">
        <v>35</v>
      </c>
      <c r="J5" s="239">
        <v>1193</v>
      </c>
      <c r="K5" s="200">
        <v>208</v>
      </c>
      <c r="L5" s="28" t="s">
        <v>26</v>
      </c>
      <c r="M5" s="28" t="s">
        <v>26</v>
      </c>
      <c r="N5" s="211"/>
      <c r="O5" s="240"/>
      <c r="P5" s="239">
        <f t="shared" si="0"/>
        <v>1193</v>
      </c>
      <c r="Q5" s="241">
        <v>21.38</v>
      </c>
      <c r="R5" s="242"/>
      <c r="S5" s="233">
        <f t="shared" si="1"/>
        <v>21.38</v>
      </c>
      <c r="T5" s="234">
        <f>P5*Q5</f>
        <v>25506.34</v>
      </c>
      <c r="U5" s="211" t="s">
        <v>1585</v>
      </c>
    </row>
    <row r="6" spans="1:27" ht="17.100000000000001" customHeight="1" x14ac:dyDescent="0.25">
      <c r="A6" s="200"/>
      <c r="B6" s="236"/>
      <c r="C6" s="222"/>
      <c r="D6" s="25" t="s">
        <v>36</v>
      </c>
      <c r="E6" s="25" t="s">
        <v>36</v>
      </c>
      <c r="F6" s="218"/>
      <c r="G6" s="22" t="s">
        <v>37</v>
      </c>
      <c r="H6" s="22" t="s">
        <v>38</v>
      </c>
      <c r="I6" s="24" t="s">
        <v>35</v>
      </c>
      <c r="J6" s="239" t="e">
        <v>#N/A</v>
      </c>
      <c r="K6" s="200"/>
      <c r="L6" s="28" t="s">
        <v>26</v>
      </c>
      <c r="M6" s="28" t="s">
        <v>26</v>
      </c>
      <c r="N6" s="211"/>
      <c r="O6" s="240"/>
      <c r="P6" s="239" t="e">
        <f t="shared" si="0"/>
        <v>#N/A</v>
      </c>
      <c r="Q6" s="241"/>
      <c r="R6" s="242"/>
      <c r="S6" s="233">
        <f t="shared" si="1"/>
        <v>0</v>
      </c>
      <c r="T6" s="234"/>
      <c r="U6" s="211"/>
      <c r="W6" s="244" t="s">
        <v>1612</v>
      </c>
      <c r="X6" s="244"/>
      <c r="Y6" s="244"/>
      <c r="Z6" s="244"/>
      <c r="AA6" s="244"/>
    </row>
    <row r="7" spans="1:27" ht="17.100000000000001" customHeight="1" x14ac:dyDescent="0.25">
      <c r="A7" s="22">
        <v>4</v>
      </c>
      <c r="B7" s="190"/>
      <c r="C7" s="24" t="s">
        <v>39</v>
      </c>
      <c r="D7" s="25" t="s">
        <v>40</v>
      </c>
      <c r="E7" s="25" t="s">
        <v>40</v>
      </c>
      <c r="F7" s="26">
        <v>41634</v>
      </c>
      <c r="G7" s="22" t="s">
        <v>23</v>
      </c>
      <c r="H7" s="22" t="s">
        <v>41</v>
      </c>
      <c r="I7" s="24" t="s">
        <v>42</v>
      </c>
      <c r="J7" s="27">
        <v>34</v>
      </c>
      <c r="K7" s="22">
        <v>360</v>
      </c>
      <c r="L7" s="28" t="s">
        <v>26</v>
      </c>
      <c r="M7" s="28" t="s">
        <v>26</v>
      </c>
      <c r="N7" s="29"/>
      <c r="O7" s="30"/>
      <c r="P7" s="27">
        <f t="shared" si="0"/>
        <v>34</v>
      </c>
      <c r="Q7" s="31">
        <v>34.24</v>
      </c>
      <c r="R7" s="32"/>
      <c r="S7" s="33">
        <f t="shared" si="1"/>
        <v>34.24</v>
      </c>
      <c r="T7" s="34">
        <f t="shared" ref="T7:T14" si="2">P7*Q7</f>
        <v>1164.1600000000001</v>
      </c>
      <c r="U7" s="29"/>
    </row>
    <row r="8" spans="1:27" ht="17.100000000000001" customHeight="1" x14ac:dyDescent="0.25">
      <c r="A8" s="22">
        <v>5</v>
      </c>
      <c r="B8" s="23"/>
      <c r="C8" s="24" t="s">
        <v>43</v>
      </c>
      <c r="D8" s="25" t="s">
        <v>44</v>
      </c>
      <c r="E8" s="25" t="s">
        <v>44</v>
      </c>
      <c r="F8" s="26">
        <v>43719</v>
      </c>
      <c r="G8" s="22" t="s">
        <v>37</v>
      </c>
      <c r="H8" s="22" t="s">
        <v>45</v>
      </c>
      <c r="I8" s="24" t="s">
        <v>46</v>
      </c>
      <c r="J8" s="27">
        <v>813</v>
      </c>
      <c r="K8" s="22">
        <v>144</v>
      </c>
      <c r="L8" s="28" t="s">
        <v>26</v>
      </c>
      <c r="M8" s="28" t="s">
        <v>26</v>
      </c>
      <c r="N8" s="29"/>
      <c r="O8" s="30"/>
      <c r="P8" s="27">
        <f t="shared" si="0"/>
        <v>813</v>
      </c>
      <c r="Q8" s="31">
        <v>27.54</v>
      </c>
      <c r="R8" s="32"/>
      <c r="S8" s="33">
        <f t="shared" si="1"/>
        <v>27.54</v>
      </c>
      <c r="T8" s="34">
        <f t="shared" si="2"/>
        <v>22390.02</v>
      </c>
      <c r="U8" s="29"/>
    </row>
    <row r="9" spans="1:27" ht="17.100000000000001" customHeight="1" x14ac:dyDescent="0.25">
      <c r="A9" s="22">
        <v>6</v>
      </c>
      <c r="B9" s="23"/>
      <c r="C9" s="24" t="s">
        <v>47</v>
      </c>
      <c r="D9" s="25" t="s">
        <v>48</v>
      </c>
      <c r="E9" s="25" t="s">
        <v>48</v>
      </c>
      <c r="F9" s="26">
        <v>42140</v>
      </c>
      <c r="G9" s="22" t="s">
        <v>49</v>
      </c>
      <c r="H9" s="22" t="s">
        <v>50</v>
      </c>
      <c r="I9" s="24"/>
      <c r="J9" s="27">
        <v>385</v>
      </c>
      <c r="K9" s="22">
        <v>144</v>
      </c>
      <c r="L9" s="28" t="s">
        <v>26</v>
      </c>
      <c r="M9" s="28" t="s">
        <v>26</v>
      </c>
      <c r="N9" s="29"/>
      <c r="O9" s="30"/>
      <c r="P9" s="27">
        <f t="shared" si="0"/>
        <v>385</v>
      </c>
      <c r="Q9" s="31">
        <v>18.48</v>
      </c>
      <c r="R9" s="32"/>
      <c r="S9" s="33">
        <f t="shared" si="1"/>
        <v>18.48</v>
      </c>
      <c r="T9" s="34">
        <f t="shared" si="2"/>
        <v>7114.8</v>
      </c>
      <c r="U9" s="29"/>
    </row>
    <row r="10" spans="1:27" ht="17.100000000000001" customHeight="1" x14ac:dyDescent="0.25">
      <c r="A10" s="22">
        <v>7</v>
      </c>
      <c r="B10" s="23"/>
      <c r="C10" s="24" t="s">
        <v>51</v>
      </c>
      <c r="D10" s="25" t="s">
        <v>52</v>
      </c>
      <c r="E10" s="25" t="s">
        <v>52</v>
      </c>
      <c r="F10" s="26">
        <v>40818</v>
      </c>
      <c r="G10" s="22" t="s">
        <v>37</v>
      </c>
      <c r="H10" s="22" t="s">
        <v>53</v>
      </c>
      <c r="I10" s="24" t="s">
        <v>54</v>
      </c>
      <c r="J10" s="27">
        <v>183</v>
      </c>
      <c r="K10" s="22">
        <v>144</v>
      </c>
      <c r="L10" s="28" t="s">
        <v>26</v>
      </c>
      <c r="M10" s="28" t="s">
        <v>26</v>
      </c>
      <c r="N10" s="29"/>
      <c r="O10" s="30"/>
      <c r="P10" s="27">
        <f t="shared" si="0"/>
        <v>183</v>
      </c>
      <c r="Q10" s="31">
        <v>39.979999999999997</v>
      </c>
      <c r="R10" s="32"/>
      <c r="S10" s="33">
        <f t="shared" si="1"/>
        <v>39.979999999999997</v>
      </c>
      <c r="T10" s="34">
        <f t="shared" si="2"/>
        <v>7316.3399999999992</v>
      </c>
      <c r="U10" s="29"/>
    </row>
    <row r="11" spans="1:27" ht="17.100000000000001" customHeight="1" x14ac:dyDescent="0.25">
      <c r="A11" s="22">
        <v>8</v>
      </c>
      <c r="B11" s="23"/>
      <c r="C11" s="24" t="s">
        <v>55</v>
      </c>
      <c r="D11" s="25" t="s">
        <v>56</v>
      </c>
      <c r="E11" s="25" t="s">
        <v>56</v>
      </c>
      <c r="F11" s="26">
        <v>41622</v>
      </c>
      <c r="G11" s="22" t="s">
        <v>57</v>
      </c>
      <c r="H11" s="22" t="s">
        <v>58</v>
      </c>
      <c r="I11" s="24" t="s">
        <v>59</v>
      </c>
      <c r="J11" s="27">
        <v>483</v>
      </c>
      <c r="K11" s="22">
        <v>192</v>
      </c>
      <c r="L11" s="28" t="s">
        <v>26</v>
      </c>
      <c r="M11" s="28" t="s">
        <v>26</v>
      </c>
      <c r="N11" s="29" t="s">
        <v>60</v>
      </c>
      <c r="O11" s="30">
        <v>192</v>
      </c>
      <c r="P11" s="27">
        <f t="shared" si="0"/>
        <v>483</v>
      </c>
      <c r="Q11" s="31">
        <v>48.14</v>
      </c>
      <c r="R11" s="32"/>
      <c r="S11" s="33">
        <f t="shared" si="1"/>
        <v>48.14</v>
      </c>
      <c r="T11" s="34">
        <f t="shared" si="2"/>
        <v>23251.62</v>
      </c>
      <c r="U11" s="29"/>
    </row>
    <row r="12" spans="1:27" ht="17.100000000000001" customHeight="1" x14ac:dyDescent="0.25">
      <c r="A12" s="22">
        <v>9</v>
      </c>
      <c r="B12" s="191"/>
      <c r="C12" s="188" t="s">
        <v>61</v>
      </c>
      <c r="D12" s="25" t="s">
        <v>62</v>
      </c>
      <c r="E12" s="38" t="s">
        <v>1458</v>
      </c>
      <c r="F12" s="26">
        <v>12130</v>
      </c>
      <c r="G12" s="22"/>
      <c r="H12" s="22" t="s">
        <v>63</v>
      </c>
      <c r="I12" s="24"/>
      <c r="J12" s="27">
        <v>164</v>
      </c>
      <c r="K12" s="22">
        <v>50</v>
      </c>
      <c r="L12" s="28" t="s">
        <v>26</v>
      </c>
      <c r="M12" s="28" t="s">
        <v>26</v>
      </c>
      <c r="N12" s="29" t="s">
        <v>64</v>
      </c>
      <c r="O12" s="30"/>
      <c r="P12" s="27">
        <f t="shared" si="0"/>
        <v>164</v>
      </c>
      <c r="Q12" s="31">
        <v>20.48</v>
      </c>
      <c r="R12" s="32"/>
      <c r="S12" s="33">
        <f t="shared" si="1"/>
        <v>20.48</v>
      </c>
      <c r="T12" s="34">
        <f t="shared" si="2"/>
        <v>3358.7200000000003</v>
      </c>
      <c r="U12" s="29" t="s">
        <v>1559</v>
      </c>
    </row>
    <row r="13" spans="1:27" ht="17.100000000000001" customHeight="1" x14ac:dyDescent="0.25">
      <c r="A13" s="22">
        <v>10</v>
      </c>
      <c r="B13" s="23"/>
      <c r="C13" s="24" t="s">
        <v>65</v>
      </c>
      <c r="D13" s="25" t="s">
        <v>66</v>
      </c>
      <c r="E13" s="25" t="s">
        <v>66</v>
      </c>
      <c r="F13" s="26">
        <v>40654</v>
      </c>
      <c r="G13" s="22" t="s">
        <v>29</v>
      </c>
      <c r="H13" s="22" t="s">
        <v>67</v>
      </c>
      <c r="I13" s="24" t="s">
        <v>68</v>
      </c>
      <c r="J13" s="27">
        <v>2071</v>
      </c>
      <c r="K13" s="22">
        <v>144</v>
      </c>
      <c r="L13" s="28" t="s">
        <v>26</v>
      </c>
      <c r="M13" s="28" t="s">
        <v>26</v>
      </c>
      <c r="N13" s="29"/>
      <c r="O13" s="30"/>
      <c r="P13" s="27">
        <f t="shared" si="0"/>
        <v>2071</v>
      </c>
      <c r="Q13" s="31">
        <v>49.16</v>
      </c>
      <c r="R13" s="32"/>
      <c r="S13" s="33">
        <f t="shared" si="1"/>
        <v>49.16</v>
      </c>
      <c r="T13" s="34">
        <f t="shared" si="2"/>
        <v>101810.35999999999</v>
      </c>
      <c r="U13" s="29"/>
    </row>
    <row r="14" spans="1:27" ht="17.100000000000001" customHeight="1" x14ac:dyDescent="0.25">
      <c r="A14" s="200">
        <v>11</v>
      </c>
      <c r="B14" s="235"/>
      <c r="C14" s="222" t="s">
        <v>69</v>
      </c>
      <c r="D14" s="37" t="s">
        <v>70</v>
      </c>
      <c r="E14" s="37" t="s">
        <v>70</v>
      </c>
      <c r="F14" s="218">
        <v>41034</v>
      </c>
      <c r="G14" s="22" t="s">
        <v>37</v>
      </c>
      <c r="H14" s="22" t="s">
        <v>67</v>
      </c>
      <c r="I14" s="24" t="s">
        <v>71</v>
      </c>
      <c r="J14" s="239">
        <v>437</v>
      </c>
      <c r="K14" s="200">
        <v>144</v>
      </c>
      <c r="L14" s="28" t="s">
        <v>26</v>
      </c>
      <c r="M14" s="28" t="s">
        <v>26</v>
      </c>
      <c r="N14" s="211"/>
      <c r="O14" s="240"/>
      <c r="P14" s="239">
        <f t="shared" si="0"/>
        <v>437</v>
      </c>
      <c r="Q14" s="241">
        <v>20.92</v>
      </c>
      <c r="R14" s="242"/>
      <c r="S14" s="233">
        <f t="shared" si="1"/>
        <v>20.92</v>
      </c>
      <c r="T14" s="234">
        <f t="shared" si="2"/>
        <v>9142.0400000000009</v>
      </c>
      <c r="U14" s="211" t="s">
        <v>1527</v>
      </c>
    </row>
    <row r="15" spans="1:27" ht="17.100000000000001" customHeight="1" x14ac:dyDescent="0.25">
      <c r="A15" s="200"/>
      <c r="B15" s="236"/>
      <c r="C15" s="222"/>
      <c r="D15" s="25" t="s">
        <v>72</v>
      </c>
      <c r="E15" s="25" t="s">
        <v>72</v>
      </c>
      <c r="F15" s="218"/>
      <c r="G15" s="22" t="s">
        <v>73</v>
      </c>
      <c r="H15" s="22" t="s">
        <v>67</v>
      </c>
      <c r="I15" s="24" t="s">
        <v>74</v>
      </c>
      <c r="J15" s="239" t="e">
        <v>#N/A</v>
      </c>
      <c r="K15" s="200"/>
      <c r="L15" s="28" t="s">
        <v>26</v>
      </c>
      <c r="M15" s="28" t="s">
        <v>26</v>
      </c>
      <c r="N15" s="211"/>
      <c r="O15" s="240"/>
      <c r="P15" s="239" t="e">
        <f t="shared" si="0"/>
        <v>#N/A</v>
      </c>
      <c r="Q15" s="241"/>
      <c r="R15" s="242"/>
      <c r="S15" s="233">
        <f t="shared" si="1"/>
        <v>0</v>
      </c>
      <c r="T15" s="234"/>
      <c r="U15" s="211"/>
    </row>
    <row r="16" spans="1:27" ht="17.100000000000001" customHeight="1" x14ac:dyDescent="0.25">
      <c r="A16" s="22">
        <v>12</v>
      </c>
      <c r="B16" s="23"/>
      <c r="C16" s="24" t="s">
        <v>75</v>
      </c>
      <c r="D16" s="25" t="s">
        <v>76</v>
      </c>
      <c r="E16" s="25" t="s">
        <v>76</v>
      </c>
      <c r="F16" s="26">
        <v>40650</v>
      </c>
      <c r="G16" s="22" t="s">
        <v>77</v>
      </c>
      <c r="H16" s="22" t="s">
        <v>78</v>
      </c>
      <c r="I16" s="24" t="s">
        <v>79</v>
      </c>
      <c r="J16" s="27">
        <v>557</v>
      </c>
      <c r="K16" s="22">
        <v>175</v>
      </c>
      <c r="L16" s="28" t="s">
        <v>26</v>
      </c>
      <c r="M16" s="28" t="s">
        <v>26</v>
      </c>
      <c r="N16" s="29"/>
      <c r="O16" s="30"/>
      <c r="P16" s="27">
        <f t="shared" si="0"/>
        <v>557</v>
      </c>
      <c r="Q16" s="31">
        <v>24.68</v>
      </c>
      <c r="R16" s="32"/>
      <c r="S16" s="33">
        <f t="shared" si="1"/>
        <v>24.68</v>
      </c>
      <c r="T16" s="34">
        <f>P16*Q16</f>
        <v>13746.76</v>
      </c>
      <c r="U16" s="29"/>
    </row>
    <row r="17" spans="1:21" ht="17.100000000000001" customHeight="1" x14ac:dyDescent="0.25">
      <c r="A17" s="22">
        <v>13</v>
      </c>
      <c r="B17" s="190"/>
      <c r="C17" s="24" t="s">
        <v>80</v>
      </c>
      <c r="D17" s="25" t="s">
        <v>81</v>
      </c>
      <c r="E17" s="25" t="s">
        <v>81</v>
      </c>
      <c r="F17" s="184" t="s">
        <v>1558</v>
      </c>
      <c r="G17" s="22" t="s">
        <v>82</v>
      </c>
      <c r="H17" s="22" t="s">
        <v>83</v>
      </c>
      <c r="I17" s="24" t="s">
        <v>84</v>
      </c>
      <c r="J17" s="27">
        <v>74</v>
      </c>
      <c r="K17" s="22">
        <v>96</v>
      </c>
      <c r="L17" s="28" t="s">
        <v>26</v>
      </c>
      <c r="M17" s="28" t="s">
        <v>26</v>
      </c>
      <c r="N17" s="29"/>
      <c r="O17" s="30"/>
      <c r="P17" s="27">
        <f t="shared" si="0"/>
        <v>74</v>
      </c>
      <c r="Q17" s="31">
        <v>27.87</v>
      </c>
      <c r="R17" s="32"/>
      <c r="S17" s="33">
        <f t="shared" si="1"/>
        <v>27.87</v>
      </c>
      <c r="T17" s="34">
        <f>P17*Q17</f>
        <v>2062.38</v>
      </c>
      <c r="U17" s="29"/>
    </row>
    <row r="18" spans="1:21" ht="17.100000000000001" customHeight="1" x14ac:dyDescent="0.25">
      <c r="A18" s="200">
        <v>14</v>
      </c>
      <c r="B18" s="235"/>
      <c r="C18" s="222" t="s">
        <v>85</v>
      </c>
      <c r="D18" s="37" t="s">
        <v>86</v>
      </c>
      <c r="E18" s="37" t="s">
        <v>86</v>
      </c>
      <c r="F18" s="218">
        <v>42264</v>
      </c>
      <c r="G18" s="22" t="s">
        <v>37</v>
      </c>
      <c r="H18" s="22" t="s">
        <v>87</v>
      </c>
      <c r="I18" s="24" t="s">
        <v>88</v>
      </c>
      <c r="J18" s="239">
        <v>1730</v>
      </c>
      <c r="K18" s="200">
        <v>120</v>
      </c>
      <c r="L18" s="28" t="s">
        <v>26</v>
      </c>
      <c r="M18" s="28" t="s">
        <v>26</v>
      </c>
      <c r="N18" s="211"/>
      <c r="O18" s="240"/>
      <c r="P18" s="239">
        <f t="shared" si="0"/>
        <v>1730</v>
      </c>
      <c r="Q18" s="241">
        <v>33.479999999999997</v>
      </c>
      <c r="R18" s="242"/>
      <c r="S18" s="233">
        <f t="shared" si="1"/>
        <v>33.479999999999997</v>
      </c>
      <c r="T18" s="234">
        <f>P18*Q18</f>
        <v>57920.399999999994</v>
      </c>
      <c r="U18" s="211" t="s">
        <v>1534</v>
      </c>
    </row>
    <row r="19" spans="1:21" ht="17.100000000000001" customHeight="1" x14ac:dyDescent="0.25">
      <c r="A19" s="200"/>
      <c r="B19" s="236"/>
      <c r="C19" s="222"/>
      <c r="D19" s="37" t="s">
        <v>89</v>
      </c>
      <c r="E19" s="37" t="s">
        <v>89</v>
      </c>
      <c r="F19" s="218"/>
      <c r="G19" s="22" t="s">
        <v>23</v>
      </c>
      <c r="H19" s="22" t="s">
        <v>90</v>
      </c>
      <c r="I19" s="24" t="s">
        <v>91</v>
      </c>
      <c r="J19" s="239" t="e">
        <v>#N/A</v>
      </c>
      <c r="K19" s="200"/>
      <c r="L19" s="28" t="s">
        <v>26</v>
      </c>
      <c r="M19" s="28" t="s">
        <v>26</v>
      </c>
      <c r="N19" s="211"/>
      <c r="O19" s="240"/>
      <c r="P19" s="239" t="e">
        <f t="shared" si="0"/>
        <v>#N/A</v>
      </c>
      <c r="Q19" s="241"/>
      <c r="R19" s="242"/>
      <c r="S19" s="233">
        <f t="shared" si="1"/>
        <v>0</v>
      </c>
      <c r="T19" s="234"/>
      <c r="U19" s="211"/>
    </row>
    <row r="20" spans="1:21" ht="17.100000000000001" customHeight="1" x14ac:dyDescent="0.25">
      <c r="A20" s="22">
        <v>15</v>
      </c>
      <c r="B20" s="23"/>
      <c r="C20" s="24" t="s">
        <v>92</v>
      </c>
      <c r="D20" s="25" t="s">
        <v>93</v>
      </c>
      <c r="E20" s="25" t="s">
        <v>93</v>
      </c>
      <c r="F20" s="26">
        <v>40644</v>
      </c>
      <c r="G20" s="22" t="s">
        <v>23</v>
      </c>
      <c r="H20" s="22" t="s">
        <v>94</v>
      </c>
      <c r="I20" s="24" t="s">
        <v>95</v>
      </c>
      <c r="J20" s="27">
        <v>115</v>
      </c>
      <c r="K20" s="22">
        <v>120</v>
      </c>
      <c r="L20" s="28" t="s">
        <v>26</v>
      </c>
      <c r="M20" s="28" t="s">
        <v>26</v>
      </c>
      <c r="N20" s="29"/>
      <c r="O20" s="30"/>
      <c r="P20" s="27">
        <f t="shared" si="0"/>
        <v>115</v>
      </c>
      <c r="Q20" s="31">
        <v>20.62</v>
      </c>
      <c r="R20" s="32"/>
      <c r="S20" s="33">
        <f t="shared" si="1"/>
        <v>20.62</v>
      </c>
      <c r="T20" s="34">
        <f>P20*Q20</f>
        <v>2371.3000000000002</v>
      </c>
      <c r="U20" s="29"/>
    </row>
    <row r="21" spans="1:21" ht="17.100000000000001" customHeight="1" x14ac:dyDescent="0.25">
      <c r="A21" s="200">
        <v>16</v>
      </c>
      <c r="B21" s="235"/>
      <c r="C21" s="237" t="s">
        <v>96</v>
      </c>
      <c r="D21" s="25" t="s">
        <v>97</v>
      </c>
      <c r="E21" s="25" t="s">
        <v>97</v>
      </c>
      <c r="F21" s="218">
        <v>42263</v>
      </c>
      <c r="G21" s="22" t="s">
        <v>37</v>
      </c>
      <c r="H21" s="22" t="s">
        <v>67</v>
      </c>
      <c r="I21" s="24" t="s">
        <v>98</v>
      </c>
      <c r="J21" s="239">
        <v>1103</v>
      </c>
      <c r="K21" s="200">
        <v>144</v>
      </c>
      <c r="L21" s="28" t="s">
        <v>26</v>
      </c>
      <c r="M21" s="28" t="s">
        <v>26</v>
      </c>
      <c r="N21" s="211"/>
      <c r="O21" s="240"/>
      <c r="P21" s="239">
        <f t="shared" si="0"/>
        <v>1103</v>
      </c>
      <c r="Q21" s="241">
        <v>37.119999999999997</v>
      </c>
      <c r="R21" s="242"/>
      <c r="S21" s="233">
        <f t="shared" si="1"/>
        <v>37.119999999999997</v>
      </c>
      <c r="T21" s="234">
        <f>P21*Q21</f>
        <v>40943.360000000001</v>
      </c>
      <c r="U21" s="211" t="s">
        <v>1528</v>
      </c>
    </row>
    <row r="22" spans="1:21" ht="17.100000000000001" customHeight="1" x14ac:dyDescent="0.25">
      <c r="A22" s="200"/>
      <c r="B22" s="236"/>
      <c r="C22" s="238"/>
      <c r="D22" s="37" t="s">
        <v>99</v>
      </c>
      <c r="E22" s="37" t="s">
        <v>99</v>
      </c>
      <c r="F22" s="218"/>
      <c r="G22" s="22" t="s">
        <v>23</v>
      </c>
      <c r="H22" s="22" t="s">
        <v>67</v>
      </c>
      <c r="I22" s="24" t="s">
        <v>100</v>
      </c>
      <c r="J22" s="239" t="e">
        <v>#N/A</v>
      </c>
      <c r="K22" s="200"/>
      <c r="L22" s="28" t="s">
        <v>26</v>
      </c>
      <c r="M22" s="28" t="s">
        <v>26</v>
      </c>
      <c r="N22" s="211"/>
      <c r="O22" s="240"/>
      <c r="P22" s="239" t="e">
        <f t="shared" si="0"/>
        <v>#N/A</v>
      </c>
      <c r="Q22" s="241"/>
      <c r="R22" s="242"/>
      <c r="S22" s="233">
        <f t="shared" si="1"/>
        <v>0</v>
      </c>
      <c r="T22" s="234"/>
      <c r="U22" s="211"/>
    </row>
    <row r="23" spans="1:21" ht="17.100000000000001" customHeight="1" x14ac:dyDescent="0.25">
      <c r="A23" s="212">
        <v>17</v>
      </c>
      <c r="B23" s="231"/>
      <c r="C23" s="216" t="s">
        <v>101</v>
      </c>
      <c r="D23" s="25" t="s">
        <v>102</v>
      </c>
      <c r="E23" s="25" t="s">
        <v>102</v>
      </c>
      <c r="F23" s="218">
        <v>42266</v>
      </c>
      <c r="G23" s="22" t="s">
        <v>49</v>
      </c>
      <c r="H23" s="22" t="s">
        <v>103</v>
      </c>
      <c r="I23" s="24" t="s">
        <v>104</v>
      </c>
      <c r="J23" s="206">
        <v>612</v>
      </c>
      <c r="K23" s="220">
        <v>96</v>
      </c>
      <c r="L23" s="28" t="s">
        <v>26</v>
      </c>
      <c r="M23" s="28" t="s">
        <v>26</v>
      </c>
      <c r="N23" s="211"/>
      <c r="O23" s="205"/>
      <c r="P23" s="206">
        <f t="shared" si="0"/>
        <v>612</v>
      </c>
      <c r="Q23" s="207">
        <v>15.22</v>
      </c>
      <c r="R23" s="208"/>
      <c r="S23" s="209">
        <f t="shared" si="1"/>
        <v>15.22</v>
      </c>
      <c r="T23" s="210">
        <f>P23*Q23</f>
        <v>9314.6400000000012</v>
      </c>
      <c r="U23" s="211" t="s">
        <v>1529</v>
      </c>
    </row>
    <row r="24" spans="1:21" ht="17.100000000000001" customHeight="1" x14ac:dyDescent="0.25">
      <c r="A24" s="213"/>
      <c r="B24" s="232"/>
      <c r="C24" s="217"/>
      <c r="D24" s="25" t="s">
        <v>105</v>
      </c>
      <c r="E24" s="25" t="s">
        <v>105</v>
      </c>
      <c r="F24" s="218"/>
      <c r="G24" s="22" t="s">
        <v>23</v>
      </c>
      <c r="H24" s="22" t="s">
        <v>106</v>
      </c>
      <c r="I24" s="24" t="s">
        <v>107</v>
      </c>
      <c r="J24" s="206" t="e">
        <v>#N/A</v>
      </c>
      <c r="K24" s="220"/>
      <c r="L24" s="28" t="s">
        <v>26</v>
      </c>
      <c r="M24" s="28" t="s">
        <v>26</v>
      </c>
      <c r="N24" s="211"/>
      <c r="O24" s="205"/>
      <c r="P24" s="206" t="e">
        <f t="shared" si="0"/>
        <v>#N/A</v>
      </c>
      <c r="Q24" s="207"/>
      <c r="R24" s="208"/>
      <c r="S24" s="209">
        <f t="shared" si="1"/>
        <v>0</v>
      </c>
      <c r="T24" s="210"/>
      <c r="U24" s="211"/>
    </row>
    <row r="25" spans="1:21" ht="17.100000000000001" customHeight="1" x14ac:dyDescent="0.25">
      <c r="A25" s="42">
        <v>18</v>
      </c>
      <c r="B25" s="43"/>
      <c r="C25" s="44" t="s">
        <v>108</v>
      </c>
      <c r="D25" s="25" t="s">
        <v>109</v>
      </c>
      <c r="E25" s="25" t="s">
        <v>109</v>
      </c>
      <c r="F25" s="26">
        <v>43721</v>
      </c>
      <c r="G25" s="45" t="s">
        <v>37</v>
      </c>
      <c r="H25" s="45" t="s">
        <v>110</v>
      </c>
      <c r="I25" s="46" t="s">
        <v>111</v>
      </c>
      <c r="J25" s="47">
        <v>676</v>
      </c>
      <c r="K25" s="42">
        <v>72</v>
      </c>
      <c r="L25" s="28" t="s">
        <v>26</v>
      </c>
      <c r="M25" s="28" t="s">
        <v>26</v>
      </c>
      <c r="N25" s="29"/>
      <c r="O25" s="48"/>
      <c r="P25" s="47">
        <f t="shared" si="0"/>
        <v>676</v>
      </c>
      <c r="Q25" s="49">
        <v>22.68</v>
      </c>
      <c r="R25" s="50"/>
      <c r="S25" s="51">
        <f t="shared" si="1"/>
        <v>22.68</v>
      </c>
      <c r="T25" s="52">
        <f t="shared" ref="T25:T29" si="3">P25*Q25</f>
        <v>15331.68</v>
      </c>
      <c r="U25" s="29"/>
    </row>
    <row r="26" spans="1:21" ht="17.100000000000001" customHeight="1" x14ac:dyDescent="0.25">
      <c r="A26" s="42">
        <v>19</v>
      </c>
      <c r="B26" s="43"/>
      <c r="C26" s="24" t="s">
        <v>112</v>
      </c>
      <c r="D26" s="25" t="s">
        <v>113</v>
      </c>
      <c r="E26" s="25" t="s">
        <v>113</v>
      </c>
      <c r="F26" s="26">
        <v>43652</v>
      </c>
      <c r="G26" s="22" t="s">
        <v>37</v>
      </c>
      <c r="H26" s="22" t="s">
        <v>114</v>
      </c>
      <c r="I26" s="24" t="s">
        <v>115</v>
      </c>
      <c r="J26" s="47">
        <v>162</v>
      </c>
      <c r="K26" s="42">
        <v>125</v>
      </c>
      <c r="L26" s="28" t="s">
        <v>26</v>
      </c>
      <c r="M26" s="28" t="s">
        <v>26</v>
      </c>
      <c r="N26" s="29"/>
      <c r="O26" s="48"/>
      <c r="P26" s="47">
        <f t="shared" si="0"/>
        <v>162</v>
      </c>
      <c r="Q26" s="49">
        <v>23.87</v>
      </c>
      <c r="R26" s="50"/>
      <c r="S26" s="51">
        <f t="shared" si="1"/>
        <v>23.87</v>
      </c>
      <c r="T26" s="52">
        <f t="shared" si="3"/>
        <v>3866.94</v>
      </c>
      <c r="U26" s="29"/>
    </row>
    <row r="27" spans="1:21" ht="17.100000000000001" customHeight="1" x14ac:dyDescent="0.25">
      <c r="A27" s="53">
        <v>20</v>
      </c>
      <c r="B27" s="43"/>
      <c r="C27" s="188" t="s">
        <v>116</v>
      </c>
      <c r="D27" s="37" t="s">
        <v>117</v>
      </c>
      <c r="E27" s="55" t="s">
        <v>62</v>
      </c>
      <c r="F27" s="26">
        <v>20408</v>
      </c>
      <c r="G27" s="56"/>
      <c r="H27" s="56" t="s">
        <v>118</v>
      </c>
      <c r="I27" s="54" t="s">
        <v>119</v>
      </c>
      <c r="J27" s="57">
        <v>788</v>
      </c>
      <c r="K27" s="53">
        <v>144</v>
      </c>
      <c r="L27" s="28" t="s">
        <v>120</v>
      </c>
      <c r="M27" s="39"/>
      <c r="N27" s="58" t="s">
        <v>1547</v>
      </c>
      <c r="O27" s="59"/>
      <c r="P27" s="57">
        <f t="shared" si="0"/>
        <v>788</v>
      </c>
      <c r="Q27" s="49">
        <v>27.87</v>
      </c>
      <c r="R27" s="50"/>
      <c r="S27" s="60">
        <f t="shared" si="1"/>
        <v>27.87</v>
      </c>
      <c r="T27" s="61">
        <f t="shared" si="3"/>
        <v>21961.56</v>
      </c>
      <c r="U27" s="40" t="s">
        <v>1586</v>
      </c>
    </row>
    <row r="28" spans="1:21" ht="17.100000000000001" customHeight="1" x14ac:dyDescent="0.25">
      <c r="A28" s="42">
        <v>21</v>
      </c>
      <c r="B28" s="43"/>
      <c r="C28" s="188" t="s">
        <v>121</v>
      </c>
      <c r="D28" s="25" t="s">
        <v>122</v>
      </c>
      <c r="E28" s="55" t="s">
        <v>62</v>
      </c>
      <c r="F28" s="26">
        <v>20439</v>
      </c>
      <c r="G28" s="22"/>
      <c r="H28" s="22" t="s">
        <v>123</v>
      </c>
      <c r="I28" s="24" t="s">
        <v>124</v>
      </c>
      <c r="J28" s="47">
        <v>410</v>
      </c>
      <c r="K28" s="42">
        <v>384</v>
      </c>
      <c r="L28" s="28"/>
      <c r="M28" s="39"/>
      <c r="N28" s="29" t="s">
        <v>1547</v>
      </c>
      <c r="O28" s="48"/>
      <c r="P28" s="47">
        <f t="shared" si="0"/>
        <v>410</v>
      </c>
      <c r="Q28" s="49">
        <v>28.55</v>
      </c>
      <c r="R28" s="50"/>
      <c r="S28" s="51">
        <f t="shared" si="1"/>
        <v>28.55</v>
      </c>
      <c r="T28" s="52">
        <f t="shared" si="3"/>
        <v>11705.5</v>
      </c>
      <c r="U28" s="40" t="s">
        <v>1586</v>
      </c>
    </row>
    <row r="29" spans="1:21" ht="17.100000000000001" customHeight="1" x14ac:dyDescent="0.25">
      <c r="A29" s="42">
        <v>22</v>
      </c>
      <c r="B29" s="43"/>
      <c r="C29" s="188" t="s">
        <v>125</v>
      </c>
      <c r="D29" s="62" t="s">
        <v>126</v>
      </c>
      <c r="E29" s="55" t="s">
        <v>62</v>
      </c>
      <c r="F29" s="63">
        <v>20407</v>
      </c>
      <c r="G29" s="22"/>
      <c r="H29" s="22" t="s">
        <v>118</v>
      </c>
      <c r="I29" s="24" t="s">
        <v>119</v>
      </c>
      <c r="J29" s="47">
        <v>1068</v>
      </c>
      <c r="K29" s="42">
        <v>144</v>
      </c>
      <c r="L29" s="28" t="s">
        <v>120</v>
      </c>
      <c r="M29" s="39"/>
      <c r="N29" s="29" t="s">
        <v>1547</v>
      </c>
      <c r="O29" s="48"/>
      <c r="P29" s="47">
        <f t="shared" si="0"/>
        <v>1068</v>
      </c>
      <c r="Q29" s="49">
        <v>22.58</v>
      </c>
      <c r="R29" s="50"/>
      <c r="S29" s="51">
        <f t="shared" si="1"/>
        <v>22.58</v>
      </c>
      <c r="T29" s="52">
        <f t="shared" si="3"/>
        <v>24115.439999999999</v>
      </c>
      <c r="U29" s="40" t="s">
        <v>1586</v>
      </c>
    </row>
    <row r="30" spans="1:21" ht="17.100000000000001" customHeight="1" x14ac:dyDescent="0.25">
      <c r="A30" s="199" t="str">
        <f>"Breakfast = "&amp;DOLLAR(SUM(T31:T74),2)</f>
        <v>Breakfast = $713,760.69</v>
      </c>
      <c r="B30" s="199"/>
      <c r="C30" s="199"/>
      <c r="D30" s="18"/>
      <c r="E30" s="18"/>
      <c r="F30" s="64"/>
      <c r="G30" s="65"/>
      <c r="H30" s="16"/>
      <c r="I30" s="66"/>
      <c r="J30" s="67"/>
      <c r="K30" s="68"/>
      <c r="L30" s="16"/>
      <c r="M30" s="17"/>
      <c r="N30" s="16"/>
      <c r="O30" s="69"/>
      <c r="P30" s="67"/>
      <c r="Q30" s="70"/>
      <c r="R30" s="71"/>
      <c r="S30" s="71">
        <f t="shared" si="1"/>
        <v>0</v>
      </c>
      <c r="T30" s="72"/>
      <c r="U30" s="16"/>
    </row>
    <row r="31" spans="1:21" ht="17.100000000000001" customHeight="1" x14ac:dyDescent="0.25">
      <c r="A31" s="42">
        <v>23</v>
      </c>
      <c r="B31" s="43"/>
      <c r="C31" s="73" t="s">
        <v>127</v>
      </c>
      <c r="D31" s="25" t="s">
        <v>128</v>
      </c>
      <c r="E31" s="25" t="s">
        <v>128</v>
      </c>
      <c r="F31" s="26">
        <v>40936</v>
      </c>
      <c r="G31" s="42" t="s">
        <v>73</v>
      </c>
      <c r="H31" s="74" t="s">
        <v>129</v>
      </c>
      <c r="I31" s="73" t="s">
        <v>130</v>
      </c>
      <c r="J31" s="47">
        <v>119</v>
      </c>
      <c r="K31" s="42">
        <v>60</v>
      </c>
      <c r="L31" s="28" t="s">
        <v>26</v>
      </c>
      <c r="M31" s="28" t="s">
        <v>26</v>
      </c>
      <c r="N31" s="29"/>
      <c r="O31" s="48"/>
      <c r="P31" s="47">
        <f t="shared" ref="P31:P74" si="4">ROUND(IF(ISBLANK(O31)=TRUE,J31,(J31*K31)/O31),0)</f>
        <v>119</v>
      </c>
      <c r="Q31" s="49">
        <v>17.100000000000001</v>
      </c>
      <c r="R31" s="50"/>
      <c r="S31" s="51">
        <f t="shared" si="1"/>
        <v>17.100000000000001</v>
      </c>
      <c r="T31" s="52">
        <f t="shared" ref="T31:T74" si="5">P31*Q31</f>
        <v>2034.9</v>
      </c>
      <c r="U31" s="29"/>
    </row>
    <row r="32" spans="1:21" ht="17.100000000000001" customHeight="1" x14ac:dyDescent="0.25">
      <c r="A32" s="42">
        <v>24</v>
      </c>
      <c r="B32" s="194"/>
      <c r="C32" s="73" t="s">
        <v>131</v>
      </c>
      <c r="D32" s="25" t="s">
        <v>132</v>
      </c>
      <c r="E32" s="25" t="s">
        <v>132</v>
      </c>
      <c r="F32" s="192" t="s">
        <v>1587</v>
      </c>
      <c r="G32" s="76" t="s">
        <v>82</v>
      </c>
      <c r="H32" s="74" t="s">
        <v>133</v>
      </c>
      <c r="I32" s="73" t="s">
        <v>134</v>
      </c>
      <c r="J32" s="47">
        <v>221</v>
      </c>
      <c r="K32" s="42">
        <v>72</v>
      </c>
      <c r="L32" s="28" t="s">
        <v>26</v>
      </c>
      <c r="M32" s="28" t="s">
        <v>26</v>
      </c>
      <c r="N32" s="29"/>
      <c r="O32" s="48"/>
      <c r="P32" s="47">
        <f t="shared" si="4"/>
        <v>221</v>
      </c>
      <c r="Q32" s="49">
        <v>31.86</v>
      </c>
      <c r="R32" s="50"/>
      <c r="S32" s="51">
        <v>30.94</v>
      </c>
      <c r="T32" s="52">
        <f t="shared" si="5"/>
        <v>7041.0599999999995</v>
      </c>
      <c r="U32" s="29"/>
    </row>
    <row r="33" spans="1:21" ht="17.100000000000001" customHeight="1" x14ac:dyDescent="0.25">
      <c r="A33" s="42">
        <v>25</v>
      </c>
      <c r="B33" s="43"/>
      <c r="C33" s="24" t="s">
        <v>135</v>
      </c>
      <c r="D33" s="25" t="s">
        <v>136</v>
      </c>
      <c r="E33" s="25" t="s">
        <v>136</v>
      </c>
      <c r="F33" s="26">
        <v>40953</v>
      </c>
      <c r="G33" s="22" t="s">
        <v>49</v>
      </c>
      <c r="H33" s="22" t="s">
        <v>137</v>
      </c>
      <c r="I33" s="24" t="s">
        <v>138</v>
      </c>
      <c r="J33" s="47">
        <v>1098</v>
      </c>
      <c r="K33" s="42">
        <v>72</v>
      </c>
      <c r="L33" s="28" t="s">
        <v>26</v>
      </c>
      <c r="M33" s="28" t="s">
        <v>26</v>
      </c>
      <c r="N33" s="29"/>
      <c r="O33" s="48"/>
      <c r="P33" s="47">
        <f t="shared" si="4"/>
        <v>1098</v>
      </c>
      <c r="Q33" s="49">
        <v>18.940000000000001</v>
      </c>
      <c r="R33" s="50"/>
      <c r="S33" s="51">
        <f t="shared" si="1"/>
        <v>18.940000000000001</v>
      </c>
      <c r="T33" s="52">
        <f t="shared" si="5"/>
        <v>20796.120000000003</v>
      </c>
      <c r="U33" s="29"/>
    </row>
    <row r="34" spans="1:21" ht="17.100000000000001" customHeight="1" x14ac:dyDescent="0.25">
      <c r="A34" s="42">
        <v>26</v>
      </c>
      <c r="B34" s="43"/>
      <c r="C34" s="24" t="s">
        <v>139</v>
      </c>
      <c r="D34" s="25" t="s">
        <v>140</v>
      </c>
      <c r="E34" s="25" t="s">
        <v>140</v>
      </c>
      <c r="F34" s="26">
        <v>40955</v>
      </c>
      <c r="G34" s="22" t="s">
        <v>49</v>
      </c>
      <c r="H34" s="22" t="s">
        <v>137</v>
      </c>
      <c r="I34" s="24" t="s">
        <v>138</v>
      </c>
      <c r="J34" s="47">
        <v>1019</v>
      </c>
      <c r="K34" s="42">
        <v>72</v>
      </c>
      <c r="L34" s="28" t="s">
        <v>26</v>
      </c>
      <c r="M34" s="28" t="s">
        <v>26</v>
      </c>
      <c r="N34" s="29"/>
      <c r="O34" s="48"/>
      <c r="P34" s="47">
        <f t="shared" si="4"/>
        <v>1019</v>
      </c>
      <c r="Q34" s="49">
        <v>21.98</v>
      </c>
      <c r="R34" s="50"/>
      <c r="S34" s="51">
        <f t="shared" si="1"/>
        <v>21.98</v>
      </c>
      <c r="T34" s="52">
        <f t="shared" si="5"/>
        <v>22397.62</v>
      </c>
      <c r="U34" s="29"/>
    </row>
    <row r="35" spans="1:21" ht="17.100000000000001" customHeight="1" x14ac:dyDescent="0.25">
      <c r="A35" s="42">
        <v>27</v>
      </c>
      <c r="B35" s="43"/>
      <c r="C35" s="24" t="s">
        <v>141</v>
      </c>
      <c r="D35" s="25" t="s">
        <v>142</v>
      </c>
      <c r="E35" s="25" t="s">
        <v>142</v>
      </c>
      <c r="F35" s="26">
        <v>40801</v>
      </c>
      <c r="G35" s="22" t="s">
        <v>49</v>
      </c>
      <c r="H35" s="22" t="s">
        <v>143</v>
      </c>
      <c r="I35" s="24" t="s">
        <v>144</v>
      </c>
      <c r="J35" s="47">
        <v>783</v>
      </c>
      <c r="K35" s="42">
        <v>70</v>
      </c>
      <c r="L35" s="28" t="s">
        <v>26</v>
      </c>
      <c r="M35" s="28" t="s">
        <v>26</v>
      </c>
      <c r="N35" s="29"/>
      <c r="O35" s="48"/>
      <c r="P35" s="47">
        <f t="shared" si="4"/>
        <v>783</v>
      </c>
      <c r="Q35" s="49">
        <v>39.119999999999997</v>
      </c>
      <c r="R35" s="50"/>
      <c r="S35" s="51">
        <f t="shared" si="1"/>
        <v>39.119999999999997</v>
      </c>
      <c r="T35" s="52">
        <f t="shared" si="5"/>
        <v>30630.959999999999</v>
      </c>
      <c r="U35" s="29"/>
    </row>
    <row r="36" spans="1:21" ht="17.100000000000001" customHeight="1" x14ac:dyDescent="0.25">
      <c r="A36" s="42">
        <v>28</v>
      </c>
      <c r="B36" s="43"/>
      <c r="C36" s="24" t="s">
        <v>145</v>
      </c>
      <c r="D36" s="25" t="s">
        <v>146</v>
      </c>
      <c r="E36" s="25" t="s">
        <v>146</v>
      </c>
      <c r="F36" s="26">
        <v>40806</v>
      </c>
      <c r="G36" s="22" t="s">
        <v>49</v>
      </c>
      <c r="H36" s="22" t="s">
        <v>143</v>
      </c>
      <c r="I36" s="24" t="s">
        <v>144</v>
      </c>
      <c r="J36" s="47">
        <v>420</v>
      </c>
      <c r="K36" s="42">
        <v>70</v>
      </c>
      <c r="L36" s="28" t="s">
        <v>26</v>
      </c>
      <c r="M36" s="28" t="s">
        <v>26</v>
      </c>
      <c r="N36" s="29"/>
      <c r="O36" s="48"/>
      <c r="P36" s="47">
        <f t="shared" si="4"/>
        <v>420</v>
      </c>
      <c r="Q36" s="49">
        <v>39.119999999999997</v>
      </c>
      <c r="R36" s="50"/>
      <c r="S36" s="51">
        <f t="shared" si="1"/>
        <v>39.119999999999997</v>
      </c>
      <c r="T36" s="52">
        <f t="shared" si="5"/>
        <v>16430.399999999998</v>
      </c>
      <c r="U36" s="29"/>
    </row>
    <row r="37" spans="1:21" ht="17.100000000000001" customHeight="1" x14ac:dyDescent="0.25">
      <c r="A37" s="42">
        <v>29</v>
      </c>
      <c r="B37" s="43"/>
      <c r="C37" s="24" t="s">
        <v>147</v>
      </c>
      <c r="D37" s="25" t="s">
        <v>148</v>
      </c>
      <c r="E37" s="25" t="s">
        <v>148</v>
      </c>
      <c r="F37" s="26">
        <v>98140</v>
      </c>
      <c r="G37" s="22" t="s">
        <v>49</v>
      </c>
      <c r="H37" s="22" t="s">
        <v>143</v>
      </c>
      <c r="I37" s="24" t="s">
        <v>144</v>
      </c>
      <c r="J37" s="47">
        <v>438</v>
      </c>
      <c r="K37" s="42">
        <v>70</v>
      </c>
      <c r="L37" s="28" t="s">
        <v>26</v>
      </c>
      <c r="M37" s="28" t="s">
        <v>26</v>
      </c>
      <c r="N37" s="29"/>
      <c r="O37" s="48"/>
      <c r="P37" s="47">
        <f t="shared" si="4"/>
        <v>438</v>
      </c>
      <c r="Q37" s="49">
        <v>39.78</v>
      </c>
      <c r="R37" s="50"/>
      <c r="S37" s="51">
        <f t="shared" si="1"/>
        <v>39.78</v>
      </c>
      <c r="T37" s="52">
        <f t="shared" si="5"/>
        <v>17423.64</v>
      </c>
      <c r="U37" s="29"/>
    </row>
    <row r="38" spans="1:21" ht="17.100000000000001" customHeight="1" x14ac:dyDescent="0.25">
      <c r="A38" s="42">
        <v>30</v>
      </c>
      <c r="B38" s="43"/>
      <c r="C38" s="24" t="s">
        <v>149</v>
      </c>
      <c r="D38" s="25" t="s">
        <v>150</v>
      </c>
      <c r="E38" s="37" t="s">
        <v>151</v>
      </c>
      <c r="F38" s="26">
        <v>40807</v>
      </c>
      <c r="G38" s="22" t="s">
        <v>49</v>
      </c>
      <c r="H38" s="22" t="s">
        <v>143</v>
      </c>
      <c r="I38" s="24" t="s">
        <v>144</v>
      </c>
      <c r="J38" s="47">
        <v>350</v>
      </c>
      <c r="K38" s="42">
        <v>70</v>
      </c>
      <c r="L38" s="28" t="s">
        <v>26</v>
      </c>
      <c r="M38" s="28" t="s">
        <v>26</v>
      </c>
      <c r="N38" s="29"/>
      <c r="O38" s="48"/>
      <c r="P38" s="47">
        <f t="shared" si="4"/>
        <v>350</v>
      </c>
      <c r="Q38" s="49">
        <v>39.78</v>
      </c>
      <c r="R38" s="50"/>
      <c r="S38" s="51">
        <f t="shared" si="1"/>
        <v>39.78</v>
      </c>
      <c r="T38" s="52">
        <f t="shared" si="5"/>
        <v>13923</v>
      </c>
      <c r="U38" s="29"/>
    </row>
    <row r="39" spans="1:21" ht="17.100000000000001" customHeight="1" x14ac:dyDescent="0.25">
      <c r="A39" s="42">
        <v>31</v>
      </c>
      <c r="B39" s="43"/>
      <c r="C39" s="24" t="s">
        <v>152</v>
      </c>
      <c r="D39" s="25" t="s">
        <v>150</v>
      </c>
      <c r="E39" s="25" t="s">
        <v>150</v>
      </c>
      <c r="F39" s="26">
        <v>40803</v>
      </c>
      <c r="G39" s="22" t="s">
        <v>49</v>
      </c>
      <c r="H39" s="22" t="s">
        <v>143</v>
      </c>
      <c r="I39" s="24" t="s">
        <v>144</v>
      </c>
      <c r="J39" s="47">
        <v>477</v>
      </c>
      <c r="K39" s="42">
        <v>70</v>
      </c>
      <c r="L39" s="28" t="s">
        <v>26</v>
      </c>
      <c r="M39" s="28" t="s">
        <v>26</v>
      </c>
      <c r="N39" s="29"/>
      <c r="O39" s="48"/>
      <c r="P39" s="47">
        <f t="shared" si="4"/>
        <v>477</v>
      </c>
      <c r="Q39" s="49">
        <v>39.78</v>
      </c>
      <c r="R39" s="50"/>
      <c r="S39" s="51">
        <f t="shared" si="1"/>
        <v>39.78</v>
      </c>
      <c r="T39" s="52">
        <f t="shared" si="5"/>
        <v>18975.060000000001</v>
      </c>
      <c r="U39" s="29"/>
    </row>
    <row r="40" spans="1:21" ht="17.100000000000001" customHeight="1" x14ac:dyDescent="0.25">
      <c r="A40" s="42">
        <v>32</v>
      </c>
      <c r="B40" s="43"/>
      <c r="C40" s="24" t="s">
        <v>153</v>
      </c>
      <c r="D40" s="25" t="s">
        <v>154</v>
      </c>
      <c r="E40" s="25" t="s">
        <v>154</v>
      </c>
      <c r="F40" s="26">
        <v>40802</v>
      </c>
      <c r="G40" s="22" t="s">
        <v>49</v>
      </c>
      <c r="H40" s="22" t="s">
        <v>143</v>
      </c>
      <c r="I40" s="24" t="s">
        <v>144</v>
      </c>
      <c r="J40" s="47">
        <v>377</v>
      </c>
      <c r="K40" s="42">
        <v>70</v>
      </c>
      <c r="L40" s="28" t="s">
        <v>26</v>
      </c>
      <c r="M40" s="28" t="s">
        <v>26</v>
      </c>
      <c r="N40" s="29"/>
      <c r="O40" s="48"/>
      <c r="P40" s="47">
        <f t="shared" si="4"/>
        <v>377</v>
      </c>
      <c r="Q40" s="49">
        <v>39.119999999999997</v>
      </c>
      <c r="R40" s="50"/>
      <c r="S40" s="51">
        <f t="shared" si="1"/>
        <v>39.119999999999997</v>
      </c>
      <c r="T40" s="52">
        <f t="shared" si="5"/>
        <v>14748.24</v>
      </c>
      <c r="U40" s="29"/>
    </row>
    <row r="41" spans="1:21" ht="17.100000000000001" customHeight="1" x14ac:dyDescent="0.25">
      <c r="A41" s="42">
        <v>33</v>
      </c>
      <c r="B41" s="43"/>
      <c r="C41" s="24" t="s">
        <v>155</v>
      </c>
      <c r="D41" s="36" t="s">
        <v>156</v>
      </c>
      <c r="E41" s="36" t="s">
        <v>156</v>
      </c>
      <c r="F41" s="26">
        <v>42218</v>
      </c>
      <c r="G41" s="22" t="s">
        <v>23</v>
      </c>
      <c r="H41" s="22" t="s">
        <v>157</v>
      </c>
      <c r="I41" s="24"/>
      <c r="J41" s="47">
        <v>139</v>
      </c>
      <c r="K41" s="42">
        <v>72</v>
      </c>
      <c r="L41" s="28" t="s">
        <v>26</v>
      </c>
      <c r="M41" s="28" t="s">
        <v>26</v>
      </c>
      <c r="N41" s="29"/>
      <c r="O41" s="48"/>
      <c r="P41" s="47">
        <f t="shared" si="4"/>
        <v>139</v>
      </c>
      <c r="Q41" s="49">
        <v>30.62</v>
      </c>
      <c r="R41" s="50"/>
      <c r="S41" s="51">
        <f t="shared" si="1"/>
        <v>30.62</v>
      </c>
      <c r="T41" s="52">
        <f t="shared" si="5"/>
        <v>4256.18</v>
      </c>
      <c r="U41" s="29"/>
    </row>
    <row r="42" spans="1:21" ht="17.100000000000001" customHeight="1" x14ac:dyDescent="0.25">
      <c r="A42" s="42">
        <v>34</v>
      </c>
      <c r="B42" s="187"/>
      <c r="C42" s="24" t="s">
        <v>158</v>
      </c>
      <c r="D42" s="36" t="s">
        <v>159</v>
      </c>
      <c r="E42" s="36" t="s">
        <v>159</v>
      </c>
      <c r="F42" s="26">
        <v>43621</v>
      </c>
      <c r="G42" s="22" t="s">
        <v>49</v>
      </c>
      <c r="H42" s="22" t="s">
        <v>160</v>
      </c>
      <c r="I42" s="24" t="s">
        <v>161</v>
      </c>
      <c r="J42" s="47">
        <v>539</v>
      </c>
      <c r="K42" s="42">
        <v>60</v>
      </c>
      <c r="L42" s="28" t="s">
        <v>26</v>
      </c>
      <c r="M42" s="28" t="s">
        <v>26</v>
      </c>
      <c r="N42" s="29"/>
      <c r="O42" s="48"/>
      <c r="P42" s="47">
        <f t="shared" si="4"/>
        <v>539</v>
      </c>
      <c r="Q42" s="49">
        <v>20.61</v>
      </c>
      <c r="R42" s="50"/>
      <c r="S42" s="51">
        <f t="shared" si="1"/>
        <v>20.61</v>
      </c>
      <c r="T42" s="77">
        <f t="shared" si="5"/>
        <v>11108.789999999999</v>
      </c>
      <c r="U42" s="29"/>
    </row>
    <row r="43" spans="1:21" ht="17.100000000000001" customHeight="1" x14ac:dyDescent="0.25">
      <c r="A43" s="42">
        <v>35</v>
      </c>
      <c r="B43" s="43"/>
      <c r="C43" s="24" t="s">
        <v>162</v>
      </c>
      <c r="D43" s="36" t="s">
        <v>163</v>
      </c>
      <c r="E43" s="36" t="s">
        <v>163</v>
      </c>
      <c r="F43" s="26">
        <v>42217</v>
      </c>
      <c r="G43" s="22" t="s">
        <v>23</v>
      </c>
      <c r="H43" s="22" t="s">
        <v>164</v>
      </c>
      <c r="I43" s="24"/>
      <c r="J43" s="47">
        <v>101</v>
      </c>
      <c r="K43" s="42">
        <v>60</v>
      </c>
      <c r="L43" s="28" t="s">
        <v>26</v>
      </c>
      <c r="M43" s="28" t="s">
        <v>26</v>
      </c>
      <c r="N43" s="29"/>
      <c r="O43" s="48"/>
      <c r="P43" s="47">
        <f t="shared" si="4"/>
        <v>101</v>
      </c>
      <c r="Q43" s="49">
        <v>26.97</v>
      </c>
      <c r="R43" s="50"/>
      <c r="S43" s="51">
        <f t="shared" si="1"/>
        <v>26.97</v>
      </c>
      <c r="T43" s="52">
        <f t="shared" si="5"/>
        <v>2723.97</v>
      </c>
      <c r="U43" s="29"/>
    </row>
    <row r="44" spans="1:21" ht="17.100000000000001" customHeight="1" x14ac:dyDescent="0.25">
      <c r="A44" s="22">
        <v>36</v>
      </c>
      <c r="B44" s="190"/>
      <c r="C44" s="24" t="s">
        <v>165</v>
      </c>
      <c r="D44" s="25" t="s">
        <v>166</v>
      </c>
      <c r="E44" s="25" t="s">
        <v>166</v>
      </c>
      <c r="F44" s="26">
        <v>41890</v>
      </c>
      <c r="G44" s="22" t="s">
        <v>82</v>
      </c>
      <c r="H44" s="22" t="s">
        <v>167</v>
      </c>
      <c r="I44" s="24" t="s">
        <v>168</v>
      </c>
      <c r="J44" s="47">
        <v>73</v>
      </c>
      <c r="K44" s="42">
        <v>100</v>
      </c>
      <c r="L44" s="28" t="s">
        <v>26</v>
      </c>
      <c r="M44" s="28" t="s">
        <v>26</v>
      </c>
      <c r="N44" s="29"/>
      <c r="O44" s="48"/>
      <c r="P44" s="47">
        <f t="shared" si="4"/>
        <v>73</v>
      </c>
      <c r="Q44" s="49">
        <v>28.28</v>
      </c>
      <c r="R44" s="50"/>
      <c r="S44" s="51">
        <f t="shared" si="1"/>
        <v>28.28</v>
      </c>
      <c r="T44" s="52">
        <f t="shared" si="5"/>
        <v>2064.44</v>
      </c>
      <c r="U44" s="29"/>
    </row>
    <row r="45" spans="1:21" ht="17.100000000000001" customHeight="1" x14ac:dyDescent="0.25">
      <c r="A45" s="42">
        <v>37</v>
      </c>
      <c r="B45" s="43"/>
      <c r="C45" s="24" t="s">
        <v>169</v>
      </c>
      <c r="D45" s="36" t="s">
        <v>170</v>
      </c>
      <c r="E45" s="36" t="s">
        <v>170</v>
      </c>
      <c r="F45" s="26">
        <v>40824</v>
      </c>
      <c r="G45" s="22" t="s">
        <v>29</v>
      </c>
      <c r="H45" s="22" t="s">
        <v>171</v>
      </c>
      <c r="I45" s="24"/>
      <c r="J45" s="47">
        <v>1606</v>
      </c>
      <c r="K45" s="42">
        <v>36</v>
      </c>
      <c r="L45" s="28" t="s">
        <v>26</v>
      </c>
      <c r="M45" s="28" t="s">
        <v>26</v>
      </c>
      <c r="N45" s="29"/>
      <c r="O45" s="48"/>
      <c r="P45" s="47">
        <f t="shared" si="4"/>
        <v>1606</v>
      </c>
      <c r="Q45" s="49">
        <v>13.28</v>
      </c>
      <c r="R45" s="50"/>
      <c r="S45" s="51">
        <f t="shared" si="1"/>
        <v>13.28</v>
      </c>
      <c r="T45" s="52">
        <f t="shared" si="5"/>
        <v>21327.68</v>
      </c>
      <c r="U45" s="29"/>
    </row>
    <row r="46" spans="1:21" ht="17.100000000000001" customHeight="1" x14ac:dyDescent="0.25">
      <c r="A46" s="42">
        <v>38</v>
      </c>
      <c r="B46" s="43"/>
      <c r="C46" s="24" t="s">
        <v>172</v>
      </c>
      <c r="D46" s="36" t="s">
        <v>173</v>
      </c>
      <c r="E46" s="36" t="s">
        <v>173</v>
      </c>
      <c r="F46" s="26">
        <v>41086</v>
      </c>
      <c r="G46" s="22" t="s">
        <v>23</v>
      </c>
      <c r="H46" s="22" t="s">
        <v>174</v>
      </c>
      <c r="I46" s="24"/>
      <c r="J46" s="47">
        <v>413</v>
      </c>
      <c r="K46" s="42">
        <v>72</v>
      </c>
      <c r="L46" s="28" t="s">
        <v>26</v>
      </c>
      <c r="M46" s="28" t="s">
        <v>26</v>
      </c>
      <c r="N46" s="29"/>
      <c r="O46" s="48"/>
      <c r="P46" s="47">
        <f t="shared" si="4"/>
        <v>413</v>
      </c>
      <c r="Q46" s="49">
        <v>28.87</v>
      </c>
      <c r="R46" s="50"/>
      <c r="S46" s="51">
        <f t="shared" si="1"/>
        <v>28.87</v>
      </c>
      <c r="T46" s="52">
        <f t="shared" si="5"/>
        <v>11923.310000000001</v>
      </c>
      <c r="U46" s="29"/>
    </row>
    <row r="47" spans="1:21" ht="17.100000000000001" customHeight="1" x14ac:dyDescent="0.25">
      <c r="A47" s="42">
        <v>39</v>
      </c>
      <c r="B47" s="43"/>
      <c r="C47" s="24" t="s">
        <v>175</v>
      </c>
      <c r="D47" s="36" t="s">
        <v>176</v>
      </c>
      <c r="E47" s="36" t="s">
        <v>176</v>
      </c>
      <c r="F47" s="26">
        <v>40822</v>
      </c>
      <c r="G47" s="22" t="s">
        <v>57</v>
      </c>
      <c r="H47" s="22" t="s">
        <v>177</v>
      </c>
      <c r="I47" s="24"/>
      <c r="J47" s="47">
        <v>238</v>
      </c>
      <c r="K47" s="42">
        <v>384</v>
      </c>
      <c r="L47" s="28" t="s">
        <v>26</v>
      </c>
      <c r="M47" s="28" t="s">
        <v>26</v>
      </c>
      <c r="N47" s="29"/>
      <c r="O47" s="48"/>
      <c r="P47" s="47">
        <f t="shared" si="4"/>
        <v>238</v>
      </c>
      <c r="Q47" s="49">
        <v>28.78</v>
      </c>
      <c r="R47" s="50"/>
      <c r="S47" s="51">
        <f t="shared" si="1"/>
        <v>28.78</v>
      </c>
      <c r="T47" s="52">
        <f t="shared" si="5"/>
        <v>6849.64</v>
      </c>
      <c r="U47" s="29"/>
    </row>
    <row r="48" spans="1:21" ht="17.100000000000001" customHeight="1" x14ac:dyDescent="0.25">
      <c r="A48" s="42">
        <v>40</v>
      </c>
      <c r="B48" s="43"/>
      <c r="C48" s="24" t="s">
        <v>178</v>
      </c>
      <c r="D48" s="36" t="s">
        <v>179</v>
      </c>
      <c r="E48" s="36" t="s">
        <v>179</v>
      </c>
      <c r="F48" s="26">
        <v>40820</v>
      </c>
      <c r="G48" s="22" t="s">
        <v>57</v>
      </c>
      <c r="H48" s="22" t="s">
        <v>180</v>
      </c>
      <c r="I48" s="24"/>
      <c r="J48" s="47">
        <v>161</v>
      </c>
      <c r="K48" s="42">
        <v>84</v>
      </c>
      <c r="L48" s="28" t="s">
        <v>26</v>
      </c>
      <c r="M48" s="28" t="s">
        <v>26</v>
      </c>
      <c r="N48" s="29"/>
      <c r="O48" s="48"/>
      <c r="P48" s="47">
        <f t="shared" si="4"/>
        <v>161</v>
      </c>
      <c r="Q48" s="49">
        <v>31.87</v>
      </c>
      <c r="R48" s="50"/>
      <c r="S48" s="51">
        <f t="shared" si="1"/>
        <v>31.87</v>
      </c>
      <c r="T48" s="52">
        <f t="shared" si="5"/>
        <v>5131.07</v>
      </c>
      <c r="U48" s="29"/>
    </row>
    <row r="49" spans="1:21" ht="17.100000000000001" customHeight="1" x14ac:dyDescent="0.25">
      <c r="A49" s="42">
        <v>41</v>
      </c>
      <c r="B49" s="43"/>
      <c r="C49" s="24" t="s">
        <v>181</v>
      </c>
      <c r="D49" s="36" t="s">
        <v>182</v>
      </c>
      <c r="E49" s="36" t="s">
        <v>182</v>
      </c>
      <c r="F49" s="26">
        <v>41856</v>
      </c>
      <c r="G49" s="22" t="s">
        <v>49</v>
      </c>
      <c r="H49" s="22" t="s">
        <v>183</v>
      </c>
      <c r="I49" s="24" t="s">
        <v>184</v>
      </c>
      <c r="J49" s="47">
        <v>171</v>
      </c>
      <c r="K49" s="42">
        <v>72</v>
      </c>
      <c r="L49" s="28" t="s">
        <v>26</v>
      </c>
      <c r="M49" s="28" t="s">
        <v>26</v>
      </c>
      <c r="N49" s="29"/>
      <c r="O49" s="48"/>
      <c r="P49" s="47">
        <f t="shared" si="4"/>
        <v>171</v>
      </c>
      <c r="Q49" s="49">
        <v>47.47</v>
      </c>
      <c r="R49" s="50"/>
      <c r="S49" s="51">
        <f t="shared" si="1"/>
        <v>47.47</v>
      </c>
      <c r="T49" s="52">
        <f t="shared" si="5"/>
        <v>8117.37</v>
      </c>
      <c r="U49" s="29"/>
    </row>
    <row r="50" spans="1:21" ht="17.100000000000001" customHeight="1" x14ac:dyDescent="0.25">
      <c r="A50" s="42">
        <v>42</v>
      </c>
      <c r="B50" s="43"/>
      <c r="C50" s="24" t="s">
        <v>185</v>
      </c>
      <c r="D50" s="36" t="s">
        <v>186</v>
      </c>
      <c r="E50" s="36" t="s">
        <v>186</v>
      </c>
      <c r="F50" s="26">
        <v>41855</v>
      </c>
      <c r="G50" s="22" t="s">
        <v>49</v>
      </c>
      <c r="H50" s="22" t="s">
        <v>110</v>
      </c>
      <c r="I50" s="24" t="s">
        <v>187</v>
      </c>
      <c r="J50" s="47">
        <v>195</v>
      </c>
      <c r="K50" s="42">
        <v>72</v>
      </c>
      <c r="L50" s="28" t="s">
        <v>26</v>
      </c>
      <c r="M50" s="28" t="s">
        <v>26</v>
      </c>
      <c r="N50" s="29"/>
      <c r="O50" s="48"/>
      <c r="P50" s="47">
        <f t="shared" si="4"/>
        <v>195</v>
      </c>
      <c r="Q50" s="49">
        <v>45.91</v>
      </c>
      <c r="R50" s="50"/>
      <c r="S50" s="51">
        <f t="shared" si="1"/>
        <v>45.91</v>
      </c>
      <c r="T50" s="52">
        <f t="shared" si="5"/>
        <v>8952.4499999999989</v>
      </c>
      <c r="U50" s="29"/>
    </row>
    <row r="51" spans="1:21" ht="17.100000000000001" customHeight="1" x14ac:dyDescent="0.25">
      <c r="A51" s="42">
        <v>43</v>
      </c>
      <c r="B51" s="43"/>
      <c r="C51" s="78" t="s">
        <v>188</v>
      </c>
      <c r="D51" s="36" t="s">
        <v>189</v>
      </c>
      <c r="E51" s="36" t="s">
        <v>189</v>
      </c>
      <c r="F51" s="26">
        <v>41482</v>
      </c>
      <c r="G51" s="22" t="s">
        <v>190</v>
      </c>
      <c r="H51" s="22" t="s">
        <v>191</v>
      </c>
      <c r="I51" s="79"/>
      <c r="J51" s="47">
        <v>1527</v>
      </c>
      <c r="K51" s="42">
        <v>100</v>
      </c>
      <c r="L51" s="28" t="s">
        <v>26</v>
      </c>
      <c r="M51" s="28" t="s">
        <v>26</v>
      </c>
      <c r="N51" s="29"/>
      <c r="O51" s="48"/>
      <c r="P51" s="47">
        <f t="shared" si="4"/>
        <v>1527</v>
      </c>
      <c r="Q51" s="49">
        <v>38.58</v>
      </c>
      <c r="R51" s="51">
        <v>3.3</v>
      </c>
      <c r="S51" s="51">
        <f t="shared" si="1"/>
        <v>35.28</v>
      </c>
      <c r="T51" s="52">
        <f t="shared" si="5"/>
        <v>58911.659999999996</v>
      </c>
      <c r="U51" s="29"/>
    </row>
    <row r="52" spans="1:21" ht="17.100000000000001" customHeight="1" x14ac:dyDescent="0.25">
      <c r="A52" s="42">
        <v>44</v>
      </c>
      <c r="B52" s="43"/>
      <c r="C52" s="78" t="s">
        <v>192</v>
      </c>
      <c r="D52" s="36" t="s">
        <v>193</v>
      </c>
      <c r="E52" s="36" t="s">
        <v>193</v>
      </c>
      <c r="F52" s="26">
        <v>41453</v>
      </c>
      <c r="G52" s="22" t="s">
        <v>190</v>
      </c>
      <c r="H52" s="22" t="s">
        <v>194</v>
      </c>
      <c r="I52" s="79"/>
      <c r="J52" s="47">
        <v>511</v>
      </c>
      <c r="K52" s="42">
        <v>85</v>
      </c>
      <c r="L52" s="28" t="s">
        <v>26</v>
      </c>
      <c r="M52" s="28" t="s">
        <v>26</v>
      </c>
      <c r="N52" s="29"/>
      <c r="O52" s="48"/>
      <c r="P52" s="47">
        <f t="shared" si="4"/>
        <v>511</v>
      </c>
      <c r="Q52" s="49">
        <v>36.94</v>
      </c>
      <c r="R52" s="51">
        <v>2.8</v>
      </c>
      <c r="S52" s="51">
        <f t="shared" si="1"/>
        <v>34.14</v>
      </c>
      <c r="T52" s="52">
        <f t="shared" si="5"/>
        <v>18876.34</v>
      </c>
      <c r="U52" s="29"/>
    </row>
    <row r="53" spans="1:21" ht="17.100000000000001" customHeight="1" x14ac:dyDescent="0.25">
      <c r="A53" s="42">
        <v>45</v>
      </c>
      <c r="B53" s="43"/>
      <c r="C53" s="24" t="s">
        <v>195</v>
      </c>
      <c r="D53" s="36" t="s">
        <v>196</v>
      </c>
      <c r="E53" s="36" t="s">
        <v>196</v>
      </c>
      <c r="F53" s="26">
        <v>43637</v>
      </c>
      <c r="G53" s="22" t="s">
        <v>37</v>
      </c>
      <c r="H53" s="22" t="s">
        <v>197</v>
      </c>
      <c r="I53" s="24"/>
      <c r="J53" s="47">
        <v>1203</v>
      </c>
      <c r="K53" s="42">
        <v>88</v>
      </c>
      <c r="L53" s="28" t="s">
        <v>26</v>
      </c>
      <c r="M53" s="28" t="s">
        <v>26</v>
      </c>
      <c r="N53" s="29"/>
      <c r="O53" s="48"/>
      <c r="P53" s="47">
        <f t="shared" si="4"/>
        <v>1203</v>
      </c>
      <c r="Q53" s="49">
        <v>43.59</v>
      </c>
      <c r="R53" s="50"/>
      <c r="S53" s="51">
        <f t="shared" si="1"/>
        <v>43.59</v>
      </c>
      <c r="T53" s="52">
        <f t="shared" si="5"/>
        <v>52438.770000000004</v>
      </c>
      <c r="U53" s="29"/>
    </row>
    <row r="54" spans="1:21" ht="17.100000000000001" customHeight="1" x14ac:dyDescent="0.25">
      <c r="A54" s="42">
        <v>46</v>
      </c>
      <c r="B54" s="43"/>
      <c r="C54" s="80" t="s">
        <v>198</v>
      </c>
      <c r="D54" s="37" t="s">
        <v>199</v>
      </c>
      <c r="E54" s="37" t="s">
        <v>199</v>
      </c>
      <c r="F54" s="26">
        <v>41755</v>
      </c>
      <c r="G54" s="76" t="s">
        <v>82</v>
      </c>
      <c r="H54" s="74" t="s">
        <v>200</v>
      </c>
      <c r="I54" s="80" t="s">
        <v>201</v>
      </c>
      <c r="J54" s="47">
        <v>533</v>
      </c>
      <c r="K54" s="42">
        <v>72</v>
      </c>
      <c r="L54" s="28" t="s">
        <v>26</v>
      </c>
      <c r="M54" s="28" t="s">
        <v>26</v>
      </c>
      <c r="N54" s="29"/>
      <c r="O54" s="48"/>
      <c r="P54" s="47">
        <f t="shared" si="4"/>
        <v>533</v>
      </c>
      <c r="Q54" s="49">
        <v>31.38</v>
      </c>
      <c r="R54" s="50"/>
      <c r="S54" s="51">
        <f t="shared" si="1"/>
        <v>31.38</v>
      </c>
      <c r="T54" s="52">
        <f t="shared" si="5"/>
        <v>16725.54</v>
      </c>
      <c r="U54" s="29"/>
    </row>
    <row r="55" spans="1:21" ht="17.100000000000001" customHeight="1" x14ac:dyDescent="0.25">
      <c r="A55" s="22">
        <v>47</v>
      </c>
      <c r="B55" s="190"/>
      <c r="C55" s="24" t="s">
        <v>202</v>
      </c>
      <c r="D55" s="36" t="s">
        <v>203</v>
      </c>
      <c r="E55" s="36" t="s">
        <v>203</v>
      </c>
      <c r="F55" s="26">
        <v>13102</v>
      </c>
      <c r="G55" s="22" t="s">
        <v>82</v>
      </c>
      <c r="H55" s="22" t="s">
        <v>204</v>
      </c>
      <c r="I55" s="24" t="s">
        <v>205</v>
      </c>
      <c r="J55" s="47">
        <v>21</v>
      </c>
      <c r="K55" s="42">
        <v>30</v>
      </c>
      <c r="L55" s="28" t="s">
        <v>26</v>
      </c>
      <c r="M55" s="28" t="s">
        <v>26</v>
      </c>
      <c r="N55" s="29"/>
      <c r="O55" s="48"/>
      <c r="P55" s="47">
        <f t="shared" si="4"/>
        <v>21</v>
      </c>
      <c r="Q55" s="49">
        <v>54.48</v>
      </c>
      <c r="R55" s="50"/>
      <c r="S55" s="51">
        <f t="shared" si="1"/>
        <v>54.48</v>
      </c>
      <c r="T55" s="52">
        <f t="shared" si="5"/>
        <v>1144.08</v>
      </c>
      <c r="U55" s="29"/>
    </row>
    <row r="56" spans="1:21" ht="17.100000000000001" customHeight="1" x14ac:dyDescent="0.25">
      <c r="A56" s="22">
        <v>48</v>
      </c>
      <c r="B56" s="190"/>
      <c r="C56" s="24" t="s">
        <v>206</v>
      </c>
      <c r="D56" s="25" t="s">
        <v>207</v>
      </c>
      <c r="E56" s="25" t="s">
        <v>207</v>
      </c>
      <c r="F56" s="26">
        <v>13094</v>
      </c>
      <c r="G56" s="22" t="s">
        <v>82</v>
      </c>
      <c r="H56" s="22" t="s">
        <v>204</v>
      </c>
      <c r="I56" s="24"/>
      <c r="J56" s="47">
        <v>43</v>
      </c>
      <c r="K56" s="42">
        <v>30</v>
      </c>
      <c r="L56" s="28" t="s">
        <v>26</v>
      </c>
      <c r="M56" s="28" t="s">
        <v>26</v>
      </c>
      <c r="N56" s="29"/>
      <c r="O56" s="48"/>
      <c r="P56" s="47">
        <f t="shared" si="4"/>
        <v>43</v>
      </c>
      <c r="Q56" s="49">
        <v>56.48</v>
      </c>
      <c r="R56" s="50"/>
      <c r="S56" s="51">
        <f t="shared" si="1"/>
        <v>56.48</v>
      </c>
      <c r="T56" s="52">
        <f t="shared" si="5"/>
        <v>2428.64</v>
      </c>
      <c r="U56" s="29"/>
    </row>
    <row r="57" spans="1:21" ht="17.100000000000001" customHeight="1" x14ac:dyDescent="0.25">
      <c r="A57" s="42">
        <v>49</v>
      </c>
      <c r="B57" s="194"/>
      <c r="C57" s="24" t="s">
        <v>208</v>
      </c>
      <c r="D57" s="36" t="s">
        <v>209</v>
      </c>
      <c r="E57" s="36" t="s">
        <v>209</v>
      </c>
      <c r="F57" s="26">
        <v>41709</v>
      </c>
      <c r="G57" s="22" t="s">
        <v>190</v>
      </c>
      <c r="H57" s="22" t="s">
        <v>137</v>
      </c>
      <c r="I57" s="24"/>
      <c r="J57" s="47">
        <v>840</v>
      </c>
      <c r="K57" s="42">
        <v>72</v>
      </c>
      <c r="L57" s="28" t="s">
        <v>26</v>
      </c>
      <c r="M57" s="28" t="s">
        <v>26</v>
      </c>
      <c r="N57" s="29"/>
      <c r="O57" s="48"/>
      <c r="P57" s="47">
        <f t="shared" si="4"/>
        <v>840</v>
      </c>
      <c r="Q57" s="49">
        <v>22.81</v>
      </c>
      <c r="R57" s="50"/>
      <c r="S57" s="51">
        <f t="shared" si="1"/>
        <v>22.81</v>
      </c>
      <c r="T57" s="52">
        <f t="shared" si="5"/>
        <v>19160.399999999998</v>
      </c>
      <c r="U57" s="29"/>
    </row>
    <row r="58" spans="1:21" ht="17.100000000000001" customHeight="1" x14ac:dyDescent="0.25">
      <c r="A58" s="42">
        <v>50</v>
      </c>
      <c r="B58" s="194"/>
      <c r="C58" s="24" t="s">
        <v>210</v>
      </c>
      <c r="D58" s="36" t="s">
        <v>211</v>
      </c>
      <c r="E58" s="36" t="s">
        <v>211</v>
      </c>
      <c r="F58" s="26">
        <v>41710</v>
      </c>
      <c r="G58" s="22" t="s">
        <v>190</v>
      </c>
      <c r="H58" s="22" t="s">
        <v>137</v>
      </c>
      <c r="I58" s="24"/>
      <c r="J58" s="47">
        <v>538</v>
      </c>
      <c r="K58" s="42">
        <v>72</v>
      </c>
      <c r="L58" s="28" t="s">
        <v>26</v>
      </c>
      <c r="M58" s="28" t="s">
        <v>26</v>
      </c>
      <c r="N58" s="29"/>
      <c r="O58" s="48"/>
      <c r="P58" s="47">
        <f t="shared" si="4"/>
        <v>538</v>
      </c>
      <c r="Q58" s="49">
        <v>22.81</v>
      </c>
      <c r="R58" s="50"/>
      <c r="S58" s="51">
        <f t="shared" si="1"/>
        <v>22.81</v>
      </c>
      <c r="T58" s="52">
        <f t="shared" si="5"/>
        <v>12271.779999999999</v>
      </c>
      <c r="U58" s="183"/>
    </row>
    <row r="59" spans="1:21" ht="17.100000000000001" customHeight="1" x14ac:dyDescent="0.25">
      <c r="A59" s="42">
        <v>51</v>
      </c>
      <c r="B59" s="43"/>
      <c r="C59" s="24" t="s">
        <v>212</v>
      </c>
      <c r="D59" s="36" t="s">
        <v>213</v>
      </c>
      <c r="E59" s="36" t="s">
        <v>213</v>
      </c>
      <c r="F59" s="26">
        <v>40946</v>
      </c>
      <c r="G59" s="22" t="s">
        <v>73</v>
      </c>
      <c r="H59" s="22" t="s">
        <v>214</v>
      </c>
      <c r="I59" s="24"/>
      <c r="J59" s="47">
        <v>551</v>
      </c>
      <c r="K59" s="42">
        <v>96</v>
      </c>
      <c r="L59" s="28" t="s">
        <v>26</v>
      </c>
      <c r="M59" s="28" t="s">
        <v>26</v>
      </c>
      <c r="N59" s="29"/>
      <c r="O59" s="48"/>
      <c r="P59" s="47">
        <f t="shared" si="4"/>
        <v>551</v>
      </c>
      <c r="Q59" s="49">
        <v>24.85</v>
      </c>
      <c r="R59" s="50"/>
      <c r="S59" s="51">
        <f t="shared" si="1"/>
        <v>24.85</v>
      </c>
      <c r="T59" s="52">
        <f t="shared" si="5"/>
        <v>13692.35</v>
      </c>
      <c r="U59" s="183"/>
    </row>
    <row r="60" spans="1:21" ht="17.100000000000001" customHeight="1" x14ac:dyDescent="0.25">
      <c r="A60" s="42">
        <v>52</v>
      </c>
      <c r="B60" s="43"/>
      <c r="C60" s="24" t="s">
        <v>212</v>
      </c>
      <c r="D60" s="36" t="s">
        <v>215</v>
      </c>
      <c r="E60" s="36" t="s">
        <v>215</v>
      </c>
      <c r="F60" s="26">
        <v>41573</v>
      </c>
      <c r="G60" s="22" t="s">
        <v>73</v>
      </c>
      <c r="H60" s="22" t="s">
        <v>216</v>
      </c>
      <c r="I60" s="24"/>
      <c r="J60" s="47">
        <v>1624</v>
      </c>
      <c r="K60" s="42">
        <v>48</v>
      </c>
      <c r="L60" s="28" t="s">
        <v>26</v>
      </c>
      <c r="M60" s="28" t="s">
        <v>26</v>
      </c>
      <c r="N60" s="29"/>
      <c r="O60" s="48"/>
      <c r="P60" s="47">
        <f t="shared" si="4"/>
        <v>1624</v>
      </c>
      <c r="Q60" s="49">
        <v>22.58</v>
      </c>
      <c r="R60" s="50"/>
      <c r="S60" s="51">
        <f t="shared" si="1"/>
        <v>22.58</v>
      </c>
      <c r="T60" s="52">
        <f t="shared" si="5"/>
        <v>36669.919999999998</v>
      </c>
      <c r="U60" s="183"/>
    </row>
    <row r="61" spans="1:21" ht="17.100000000000001" customHeight="1" x14ac:dyDescent="0.25">
      <c r="A61" s="42">
        <v>53</v>
      </c>
      <c r="B61" s="43"/>
      <c r="C61" s="24" t="s">
        <v>217</v>
      </c>
      <c r="D61" s="36" t="s">
        <v>218</v>
      </c>
      <c r="E61" s="36" t="s">
        <v>218</v>
      </c>
      <c r="F61" s="26">
        <v>41544</v>
      </c>
      <c r="G61" s="22" t="s">
        <v>73</v>
      </c>
      <c r="H61" s="22" t="s">
        <v>216</v>
      </c>
      <c r="I61" s="24"/>
      <c r="J61" s="47">
        <v>504</v>
      </c>
      <c r="K61" s="42">
        <v>48</v>
      </c>
      <c r="L61" s="28" t="s">
        <v>26</v>
      </c>
      <c r="M61" s="28" t="s">
        <v>26</v>
      </c>
      <c r="N61" s="29"/>
      <c r="O61" s="48"/>
      <c r="P61" s="47">
        <f t="shared" si="4"/>
        <v>504</v>
      </c>
      <c r="Q61" s="49">
        <v>22.58</v>
      </c>
      <c r="R61" s="50"/>
      <c r="S61" s="51">
        <f t="shared" si="1"/>
        <v>22.58</v>
      </c>
      <c r="T61" s="52">
        <f t="shared" si="5"/>
        <v>11380.32</v>
      </c>
      <c r="U61" s="183"/>
    </row>
    <row r="62" spans="1:21" ht="17.100000000000001" customHeight="1" x14ac:dyDescent="0.25">
      <c r="A62" s="42">
        <v>54</v>
      </c>
      <c r="B62" s="43"/>
      <c r="C62" s="24" t="s">
        <v>217</v>
      </c>
      <c r="D62" s="36" t="s">
        <v>219</v>
      </c>
      <c r="E62" s="36" t="s">
        <v>219</v>
      </c>
      <c r="F62" s="26">
        <v>40951</v>
      </c>
      <c r="G62" s="22" t="s">
        <v>73</v>
      </c>
      <c r="H62" s="22" t="s">
        <v>214</v>
      </c>
      <c r="I62" s="24"/>
      <c r="J62" s="47">
        <v>2045</v>
      </c>
      <c r="K62" s="42">
        <v>96</v>
      </c>
      <c r="L62" s="28" t="s">
        <v>26</v>
      </c>
      <c r="M62" s="28" t="s">
        <v>26</v>
      </c>
      <c r="N62" s="29"/>
      <c r="O62" s="48"/>
      <c r="P62" s="47">
        <f t="shared" si="4"/>
        <v>2045</v>
      </c>
      <c r="Q62" s="49">
        <v>24.85</v>
      </c>
      <c r="R62" s="50"/>
      <c r="S62" s="51">
        <f t="shared" si="1"/>
        <v>24.85</v>
      </c>
      <c r="T62" s="52">
        <f t="shared" si="5"/>
        <v>50818.25</v>
      </c>
      <c r="U62" s="183"/>
    </row>
    <row r="63" spans="1:21" ht="17.100000000000001" customHeight="1" x14ac:dyDescent="0.25">
      <c r="A63" s="42">
        <v>55</v>
      </c>
      <c r="B63" s="43"/>
      <c r="C63" s="24" t="s">
        <v>220</v>
      </c>
      <c r="D63" s="36" t="s">
        <v>221</v>
      </c>
      <c r="E63" s="36" t="s">
        <v>221</v>
      </c>
      <c r="F63" s="26">
        <v>41586</v>
      </c>
      <c r="G63" s="22" t="s">
        <v>73</v>
      </c>
      <c r="H63" s="22" t="s">
        <v>216</v>
      </c>
      <c r="I63" s="24"/>
      <c r="J63" s="47">
        <v>876</v>
      </c>
      <c r="K63" s="42">
        <v>48</v>
      </c>
      <c r="L63" s="28" t="s">
        <v>26</v>
      </c>
      <c r="M63" s="28" t="s">
        <v>26</v>
      </c>
      <c r="N63" s="29"/>
      <c r="O63" s="48"/>
      <c r="P63" s="47">
        <f t="shared" si="4"/>
        <v>876</v>
      </c>
      <c r="Q63" s="49">
        <v>22.58</v>
      </c>
      <c r="R63" s="50"/>
      <c r="S63" s="51">
        <f t="shared" si="1"/>
        <v>22.58</v>
      </c>
      <c r="T63" s="52">
        <f t="shared" si="5"/>
        <v>19780.079999999998</v>
      </c>
      <c r="U63" s="183"/>
    </row>
    <row r="64" spans="1:21" ht="17.100000000000001" customHeight="1" x14ac:dyDescent="0.25">
      <c r="A64" s="42">
        <v>56</v>
      </c>
      <c r="B64" s="43"/>
      <c r="C64" s="24" t="s">
        <v>222</v>
      </c>
      <c r="D64" s="36" t="s">
        <v>223</v>
      </c>
      <c r="E64" s="36" t="s">
        <v>223</v>
      </c>
      <c r="F64" s="26">
        <v>41019</v>
      </c>
      <c r="G64" s="22" t="s">
        <v>73</v>
      </c>
      <c r="H64" s="56" t="s">
        <v>1548</v>
      </c>
      <c r="I64" s="24"/>
      <c r="J64" s="47">
        <v>788</v>
      </c>
      <c r="K64" s="42">
        <v>96</v>
      </c>
      <c r="L64" s="28" t="s">
        <v>26</v>
      </c>
      <c r="M64" s="28" t="s">
        <v>26</v>
      </c>
      <c r="N64" s="29"/>
      <c r="O64" s="48"/>
      <c r="P64" s="47">
        <f t="shared" si="4"/>
        <v>788</v>
      </c>
      <c r="Q64" s="49">
        <v>24.85</v>
      </c>
      <c r="R64" s="50"/>
      <c r="S64" s="51">
        <f t="shared" si="1"/>
        <v>24.85</v>
      </c>
      <c r="T64" s="52">
        <f t="shared" si="5"/>
        <v>19581.800000000003</v>
      </c>
      <c r="U64" s="183"/>
    </row>
    <row r="65" spans="1:21" ht="17.100000000000001" customHeight="1" x14ac:dyDescent="0.25">
      <c r="A65" s="42">
        <v>57</v>
      </c>
      <c r="B65" s="43"/>
      <c r="C65" s="24" t="s">
        <v>224</v>
      </c>
      <c r="D65" s="36" t="s">
        <v>225</v>
      </c>
      <c r="E65" s="36" t="s">
        <v>225</v>
      </c>
      <c r="F65" s="26">
        <v>41066</v>
      </c>
      <c r="G65" s="22" t="s">
        <v>73</v>
      </c>
      <c r="H65" s="22" t="s">
        <v>216</v>
      </c>
      <c r="I65" s="24"/>
      <c r="J65" s="47">
        <v>431</v>
      </c>
      <c r="K65" s="42">
        <v>48</v>
      </c>
      <c r="L65" s="28" t="s">
        <v>26</v>
      </c>
      <c r="M65" s="28" t="s">
        <v>26</v>
      </c>
      <c r="N65" s="29"/>
      <c r="O65" s="48"/>
      <c r="P65" s="47">
        <f t="shared" si="4"/>
        <v>431</v>
      </c>
      <c r="Q65" s="49">
        <v>22.58</v>
      </c>
      <c r="R65" s="50"/>
      <c r="S65" s="51">
        <f t="shared" si="1"/>
        <v>22.58</v>
      </c>
      <c r="T65" s="52">
        <f t="shared" si="5"/>
        <v>9731.98</v>
      </c>
      <c r="U65" s="183"/>
    </row>
    <row r="66" spans="1:21" ht="17.100000000000001" customHeight="1" x14ac:dyDescent="0.25">
      <c r="A66" s="42">
        <v>58</v>
      </c>
      <c r="B66" s="43"/>
      <c r="C66" s="24" t="s">
        <v>226</v>
      </c>
      <c r="D66" s="36" t="s">
        <v>227</v>
      </c>
      <c r="E66" s="36" t="s">
        <v>227</v>
      </c>
      <c r="F66" s="26">
        <v>41416</v>
      </c>
      <c r="G66" s="22" t="s">
        <v>57</v>
      </c>
      <c r="H66" s="22" t="s">
        <v>228</v>
      </c>
      <c r="I66" s="24" t="s">
        <v>229</v>
      </c>
      <c r="J66" s="47">
        <v>476</v>
      </c>
      <c r="K66" s="42">
        <v>384</v>
      </c>
      <c r="L66" s="28" t="s">
        <v>26</v>
      </c>
      <c r="M66" s="28" t="s">
        <v>26</v>
      </c>
      <c r="N66" s="29"/>
      <c r="O66" s="48"/>
      <c r="P66" s="47">
        <f t="shared" si="4"/>
        <v>476</v>
      </c>
      <c r="Q66" s="49">
        <v>28.14</v>
      </c>
      <c r="R66" s="50"/>
      <c r="S66" s="51">
        <f t="shared" si="1"/>
        <v>28.14</v>
      </c>
      <c r="T66" s="52">
        <f t="shared" si="5"/>
        <v>13394.64</v>
      </c>
      <c r="U66" s="183"/>
    </row>
    <row r="67" spans="1:21" ht="17.100000000000001" customHeight="1" x14ac:dyDescent="0.25">
      <c r="A67" s="42">
        <v>59</v>
      </c>
      <c r="B67" s="194"/>
      <c r="C67" s="24" t="s">
        <v>230</v>
      </c>
      <c r="D67" s="36" t="s">
        <v>231</v>
      </c>
      <c r="E67" s="36" t="s">
        <v>231</v>
      </c>
      <c r="F67" s="26">
        <v>98967</v>
      </c>
      <c r="G67" s="22" t="s">
        <v>29</v>
      </c>
      <c r="H67" s="22" t="s">
        <v>110</v>
      </c>
      <c r="I67" s="24" t="s">
        <v>232</v>
      </c>
      <c r="J67" s="47">
        <v>240</v>
      </c>
      <c r="K67" s="42">
        <v>72</v>
      </c>
      <c r="L67" s="28" t="s">
        <v>26</v>
      </c>
      <c r="M67" s="28" t="s">
        <v>26</v>
      </c>
      <c r="N67" s="29"/>
      <c r="O67" s="48"/>
      <c r="P67" s="47">
        <f t="shared" si="4"/>
        <v>240</v>
      </c>
      <c r="Q67" s="49">
        <v>28.68</v>
      </c>
      <c r="R67" s="50"/>
      <c r="S67" s="51">
        <f t="shared" ref="S67:S74" si="6">IF(ISBLANK(Q67),0,(Q67-R67))</f>
        <v>28.68</v>
      </c>
      <c r="T67" s="52">
        <f t="shared" si="5"/>
        <v>6883.2</v>
      </c>
      <c r="U67" s="183"/>
    </row>
    <row r="68" spans="1:21" ht="17.100000000000001" customHeight="1" x14ac:dyDescent="0.25">
      <c r="A68" s="42">
        <v>60</v>
      </c>
      <c r="B68" s="194"/>
      <c r="C68" s="24" t="s">
        <v>233</v>
      </c>
      <c r="D68" s="36" t="s">
        <v>234</v>
      </c>
      <c r="E68" s="36" t="s">
        <v>234</v>
      </c>
      <c r="F68" s="192">
        <v>98963</v>
      </c>
      <c r="G68" s="22" t="s">
        <v>29</v>
      </c>
      <c r="H68" s="22" t="s">
        <v>110</v>
      </c>
      <c r="I68" s="24" t="s">
        <v>232</v>
      </c>
      <c r="J68" s="47">
        <v>195</v>
      </c>
      <c r="K68" s="42">
        <v>72</v>
      </c>
      <c r="L68" s="28" t="s">
        <v>26</v>
      </c>
      <c r="M68" s="28" t="s">
        <v>26</v>
      </c>
      <c r="N68" s="29"/>
      <c r="O68" s="48"/>
      <c r="P68" s="47">
        <f t="shared" si="4"/>
        <v>195</v>
      </c>
      <c r="Q68" s="49">
        <v>28.68</v>
      </c>
      <c r="R68" s="50"/>
      <c r="S68" s="51">
        <f t="shared" si="6"/>
        <v>28.68</v>
      </c>
      <c r="T68" s="52">
        <f t="shared" si="5"/>
        <v>5592.6</v>
      </c>
      <c r="U68" s="29"/>
    </row>
    <row r="69" spans="1:21" ht="17.100000000000001" customHeight="1" x14ac:dyDescent="0.25">
      <c r="A69" s="42">
        <v>61</v>
      </c>
      <c r="B69" s="43"/>
      <c r="C69" s="24" t="s">
        <v>235</v>
      </c>
      <c r="D69" s="36" t="s">
        <v>236</v>
      </c>
      <c r="E69" s="25" t="s">
        <v>237</v>
      </c>
      <c r="F69" s="26">
        <v>41302</v>
      </c>
      <c r="G69" s="22" t="s">
        <v>57</v>
      </c>
      <c r="H69" s="81" t="s">
        <v>238</v>
      </c>
      <c r="I69" s="24" t="s">
        <v>239</v>
      </c>
      <c r="J69" s="47">
        <v>563</v>
      </c>
      <c r="K69" s="42">
        <v>72</v>
      </c>
      <c r="L69" s="28" t="s">
        <v>26</v>
      </c>
      <c r="M69" s="28" t="s">
        <v>26</v>
      </c>
      <c r="N69" s="29"/>
      <c r="O69" s="48"/>
      <c r="P69" s="47">
        <f t="shared" si="4"/>
        <v>563</v>
      </c>
      <c r="Q69" s="49">
        <v>28.87</v>
      </c>
      <c r="R69" s="50"/>
      <c r="S69" s="51">
        <f t="shared" si="6"/>
        <v>28.87</v>
      </c>
      <c r="T69" s="52">
        <f t="shared" si="5"/>
        <v>16253.810000000001</v>
      </c>
      <c r="U69" s="183"/>
    </row>
    <row r="70" spans="1:21" ht="17.100000000000001" customHeight="1" x14ac:dyDescent="0.25">
      <c r="A70" s="42">
        <v>62</v>
      </c>
      <c r="B70" s="43"/>
      <c r="C70" s="24" t="s">
        <v>240</v>
      </c>
      <c r="D70" s="36" t="s">
        <v>236</v>
      </c>
      <c r="E70" s="36" t="s">
        <v>236</v>
      </c>
      <c r="F70" s="26">
        <v>41473</v>
      </c>
      <c r="G70" s="22" t="s">
        <v>49</v>
      </c>
      <c r="H70" s="22" t="s">
        <v>241</v>
      </c>
      <c r="I70" s="24" t="s">
        <v>242</v>
      </c>
      <c r="J70" s="47">
        <v>529</v>
      </c>
      <c r="K70" s="42">
        <v>144</v>
      </c>
      <c r="L70" s="28" t="s">
        <v>26</v>
      </c>
      <c r="M70" s="28" t="s">
        <v>26</v>
      </c>
      <c r="N70" s="29"/>
      <c r="O70" s="48"/>
      <c r="P70" s="47">
        <f t="shared" si="4"/>
        <v>529</v>
      </c>
      <c r="Q70" s="49">
        <v>21.68</v>
      </c>
      <c r="R70" s="50"/>
      <c r="S70" s="51">
        <f t="shared" si="6"/>
        <v>21.68</v>
      </c>
      <c r="T70" s="52">
        <f t="shared" si="5"/>
        <v>11468.72</v>
      </c>
      <c r="U70" s="29"/>
    </row>
    <row r="71" spans="1:21" ht="17.100000000000001" customHeight="1" x14ac:dyDescent="0.25">
      <c r="A71" s="42">
        <v>63</v>
      </c>
      <c r="B71" s="43"/>
      <c r="C71" s="24" t="s">
        <v>243</v>
      </c>
      <c r="D71" s="37" t="s">
        <v>244</v>
      </c>
      <c r="E71" s="37" t="s">
        <v>244</v>
      </c>
      <c r="F71" s="82">
        <v>41704</v>
      </c>
      <c r="G71" s="22" t="s">
        <v>49</v>
      </c>
      <c r="H71" s="22" t="s">
        <v>245</v>
      </c>
      <c r="I71" s="24" t="s">
        <v>246</v>
      </c>
      <c r="J71" s="47">
        <v>619</v>
      </c>
      <c r="K71" s="42">
        <v>54</v>
      </c>
      <c r="L71" s="28" t="s">
        <v>26</v>
      </c>
      <c r="M71" s="28" t="s">
        <v>26</v>
      </c>
      <c r="N71" s="29"/>
      <c r="O71" s="48"/>
      <c r="P71" s="47">
        <f t="shared" si="4"/>
        <v>619</v>
      </c>
      <c r="Q71" s="49">
        <v>40.869999999999997</v>
      </c>
      <c r="R71" s="50"/>
      <c r="S71" s="51">
        <f t="shared" si="6"/>
        <v>40.869999999999997</v>
      </c>
      <c r="T71" s="52">
        <f t="shared" si="5"/>
        <v>25298.53</v>
      </c>
      <c r="U71" s="183"/>
    </row>
    <row r="72" spans="1:21" ht="17.100000000000001" customHeight="1" x14ac:dyDescent="0.25">
      <c r="A72" s="22">
        <v>64</v>
      </c>
      <c r="B72" s="190"/>
      <c r="C72" s="24" t="s">
        <v>247</v>
      </c>
      <c r="D72" s="37" t="s">
        <v>248</v>
      </c>
      <c r="E72" s="37" t="s">
        <v>248</v>
      </c>
      <c r="F72" s="26">
        <v>43651</v>
      </c>
      <c r="G72" s="83" t="s">
        <v>37</v>
      </c>
      <c r="H72" s="74" t="s">
        <v>249</v>
      </c>
      <c r="I72" s="73" t="s">
        <v>250</v>
      </c>
      <c r="J72" s="47">
        <v>70</v>
      </c>
      <c r="K72" s="42">
        <v>144</v>
      </c>
      <c r="L72" s="28" t="s">
        <v>26</v>
      </c>
      <c r="M72" s="28" t="s">
        <v>26</v>
      </c>
      <c r="N72" s="29"/>
      <c r="O72" s="48"/>
      <c r="P72" s="47">
        <f t="shared" si="4"/>
        <v>70</v>
      </c>
      <c r="Q72" s="49">
        <v>17.18</v>
      </c>
      <c r="R72" s="50"/>
      <c r="S72" s="51">
        <f t="shared" si="6"/>
        <v>17.18</v>
      </c>
      <c r="T72" s="52">
        <f t="shared" si="5"/>
        <v>1202.5999999999999</v>
      </c>
      <c r="U72" s="183"/>
    </row>
    <row r="73" spans="1:21" ht="17.100000000000001" customHeight="1" x14ac:dyDescent="0.25">
      <c r="A73" s="42">
        <v>65</v>
      </c>
      <c r="B73" s="43"/>
      <c r="C73" s="84" t="s">
        <v>251</v>
      </c>
      <c r="D73" s="25" t="s">
        <v>252</v>
      </c>
      <c r="E73" s="25" t="s">
        <v>252</v>
      </c>
      <c r="F73" s="26">
        <v>41300</v>
      </c>
      <c r="G73" s="83" t="s">
        <v>57</v>
      </c>
      <c r="H73" s="85" t="s">
        <v>253</v>
      </c>
      <c r="I73" s="84" t="s">
        <v>254</v>
      </c>
      <c r="J73" s="47">
        <v>601</v>
      </c>
      <c r="K73" s="42">
        <v>72</v>
      </c>
      <c r="L73" s="28" t="s">
        <v>26</v>
      </c>
      <c r="M73" s="28" t="s">
        <v>26</v>
      </c>
      <c r="N73" s="29"/>
      <c r="O73" s="48"/>
      <c r="P73" s="47">
        <f t="shared" si="4"/>
        <v>601</v>
      </c>
      <c r="Q73" s="49">
        <v>28.78</v>
      </c>
      <c r="R73" s="50"/>
      <c r="S73" s="51">
        <f t="shared" si="6"/>
        <v>28.78</v>
      </c>
      <c r="T73" s="52">
        <f t="shared" si="5"/>
        <v>17296.780000000002</v>
      </c>
      <c r="U73" s="183"/>
    </row>
    <row r="74" spans="1:21" ht="17.100000000000001" customHeight="1" x14ac:dyDescent="0.25">
      <c r="A74" s="42">
        <v>66</v>
      </c>
      <c r="B74" s="43"/>
      <c r="C74" s="84" t="s">
        <v>255</v>
      </c>
      <c r="D74" s="25" t="s">
        <v>256</v>
      </c>
      <c r="E74" s="25" t="s">
        <v>256</v>
      </c>
      <c r="F74" s="26">
        <v>41528</v>
      </c>
      <c r="G74" s="83" t="s">
        <v>57</v>
      </c>
      <c r="H74" s="85" t="s">
        <v>253</v>
      </c>
      <c r="I74" s="84" t="s">
        <v>254</v>
      </c>
      <c r="J74" s="47">
        <v>900</v>
      </c>
      <c r="K74" s="42">
        <v>72</v>
      </c>
      <c r="L74" s="28" t="s">
        <v>26</v>
      </c>
      <c r="M74" s="28" t="s">
        <v>26</v>
      </c>
      <c r="N74" s="29"/>
      <c r="O74" s="48"/>
      <c r="P74" s="47">
        <f t="shared" si="4"/>
        <v>900</v>
      </c>
      <c r="Q74" s="49">
        <v>28.78</v>
      </c>
      <c r="R74" s="50"/>
      <c r="S74" s="51">
        <f t="shared" si="6"/>
        <v>28.78</v>
      </c>
      <c r="T74" s="52">
        <f t="shared" si="5"/>
        <v>25902</v>
      </c>
      <c r="U74" s="183"/>
    </row>
    <row r="75" spans="1:21" ht="17.100000000000001" customHeight="1" x14ac:dyDescent="0.25">
      <c r="A75" s="199" t="str">
        <f>"Cereal = "&amp;DOLLAR(SUM(T76:T97),2)</f>
        <v>Cereal = $159,767.03</v>
      </c>
      <c r="B75" s="199"/>
      <c r="C75" s="199"/>
      <c r="D75" s="66"/>
      <c r="E75" s="66"/>
      <c r="F75" s="64"/>
      <c r="G75" s="16"/>
      <c r="H75" s="16"/>
      <c r="I75" s="66"/>
      <c r="J75" s="67"/>
      <c r="K75" s="68"/>
      <c r="L75" s="16"/>
      <c r="M75" s="17"/>
      <c r="N75" s="16"/>
      <c r="O75" s="69"/>
      <c r="P75" s="67"/>
      <c r="Q75" s="70"/>
      <c r="R75" s="71"/>
      <c r="S75" s="71"/>
      <c r="T75" s="72"/>
      <c r="U75" s="16"/>
    </row>
    <row r="76" spans="1:21" ht="17.100000000000001" customHeight="1" x14ac:dyDescent="0.25">
      <c r="A76" s="42">
        <v>67</v>
      </c>
      <c r="B76" s="43"/>
      <c r="C76" s="24" t="s">
        <v>257</v>
      </c>
      <c r="D76" s="36" t="s">
        <v>258</v>
      </c>
      <c r="E76" s="36" t="s">
        <v>258</v>
      </c>
      <c r="F76" s="63">
        <v>9716</v>
      </c>
      <c r="G76" s="22" t="s">
        <v>82</v>
      </c>
      <c r="H76" s="22" t="s">
        <v>259</v>
      </c>
      <c r="I76" s="24" t="s">
        <v>260</v>
      </c>
      <c r="J76" s="47">
        <v>636</v>
      </c>
      <c r="K76" s="42">
        <v>96</v>
      </c>
      <c r="L76" s="86" t="s">
        <v>26</v>
      </c>
      <c r="M76" s="28" t="s">
        <v>26</v>
      </c>
      <c r="N76" s="29"/>
      <c r="O76" s="48"/>
      <c r="P76" s="47">
        <f t="shared" ref="P76:P97" si="7">ROUND(IF(ISBLANK(O76)=TRUE,J76,(J76*K76)/O76),0)</f>
        <v>636</v>
      </c>
      <c r="Q76" s="49">
        <v>21.94</v>
      </c>
      <c r="R76" s="50"/>
      <c r="S76" s="51">
        <f t="shared" ref="S76:S97" si="8">IF(ISBLANK(Q76),0,(Q76-R76))</f>
        <v>21.94</v>
      </c>
      <c r="T76" s="52">
        <f t="shared" ref="T76:T97" si="9">P76*Q76</f>
        <v>13953.84</v>
      </c>
      <c r="U76" s="29"/>
    </row>
    <row r="77" spans="1:21" ht="17.100000000000001" customHeight="1" x14ac:dyDescent="0.25">
      <c r="A77" s="42">
        <v>68</v>
      </c>
      <c r="B77" s="43"/>
      <c r="C77" s="24" t="s">
        <v>261</v>
      </c>
      <c r="D77" s="36" t="s">
        <v>262</v>
      </c>
      <c r="E77" s="36" t="s">
        <v>262</v>
      </c>
      <c r="F77" s="63">
        <v>9701</v>
      </c>
      <c r="G77" s="22" t="s">
        <v>82</v>
      </c>
      <c r="H77" s="22" t="s">
        <v>259</v>
      </c>
      <c r="I77" s="24" t="s">
        <v>260</v>
      </c>
      <c r="J77" s="47">
        <v>309</v>
      </c>
      <c r="K77" s="42">
        <v>96</v>
      </c>
      <c r="L77" s="86" t="s">
        <v>26</v>
      </c>
      <c r="M77" s="28" t="s">
        <v>26</v>
      </c>
      <c r="N77" s="29"/>
      <c r="O77" s="48"/>
      <c r="P77" s="47">
        <f t="shared" si="7"/>
        <v>309</v>
      </c>
      <c r="Q77" s="49">
        <v>21.94</v>
      </c>
      <c r="R77" s="50"/>
      <c r="S77" s="51">
        <f t="shared" si="8"/>
        <v>21.94</v>
      </c>
      <c r="T77" s="52">
        <f t="shared" si="9"/>
        <v>6779.46</v>
      </c>
      <c r="U77" s="29"/>
    </row>
    <row r="78" spans="1:21" ht="17.100000000000001" customHeight="1" x14ac:dyDescent="0.25">
      <c r="A78" s="42">
        <v>69</v>
      </c>
      <c r="B78" s="43"/>
      <c r="C78" s="24" t="s">
        <v>263</v>
      </c>
      <c r="D78" s="36" t="s">
        <v>264</v>
      </c>
      <c r="E78" s="36" t="s">
        <v>264</v>
      </c>
      <c r="F78" s="63">
        <v>9704</v>
      </c>
      <c r="G78" s="22" t="s">
        <v>82</v>
      </c>
      <c r="H78" s="22" t="s">
        <v>259</v>
      </c>
      <c r="I78" s="24" t="s">
        <v>260</v>
      </c>
      <c r="J78" s="47">
        <v>540</v>
      </c>
      <c r="K78" s="42">
        <v>96</v>
      </c>
      <c r="L78" s="86" t="s">
        <v>26</v>
      </c>
      <c r="M78" s="28" t="s">
        <v>26</v>
      </c>
      <c r="N78" s="29"/>
      <c r="O78" s="48"/>
      <c r="P78" s="47">
        <f t="shared" si="7"/>
        <v>540</v>
      </c>
      <c r="Q78" s="49">
        <v>21.94</v>
      </c>
      <c r="R78" s="50"/>
      <c r="S78" s="51">
        <f t="shared" si="8"/>
        <v>21.94</v>
      </c>
      <c r="T78" s="52">
        <f t="shared" si="9"/>
        <v>11847.6</v>
      </c>
      <c r="U78" s="29"/>
    </row>
    <row r="79" spans="1:21" ht="17.100000000000001" customHeight="1" x14ac:dyDescent="0.25">
      <c r="A79" s="42">
        <v>70</v>
      </c>
      <c r="B79" s="43"/>
      <c r="C79" s="24" t="s">
        <v>265</v>
      </c>
      <c r="D79" s="36" t="s">
        <v>266</v>
      </c>
      <c r="E79" s="36" t="s">
        <v>266</v>
      </c>
      <c r="F79" s="63">
        <v>9756</v>
      </c>
      <c r="G79" s="22" t="s">
        <v>82</v>
      </c>
      <c r="H79" s="22" t="s">
        <v>259</v>
      </c>
      <c r="I79" s="24" t="s">
        <v>260</v>
      </c>
      <c r="J79" s="47">
        <v>95</v>
      </c>
      <c r="K79" s="42">
        <v>96</v>
      </c>
      <c r="L79" s="86" t="s">
        <v>26</v>
      </c>
      <c r="M79" s="28" t="s">
        <v>26</v>
      </c>
      <c r="N79" s="29"/>
      <c r="O79" s="48"/>
      <c r="P79" s="47">
        <f t="shared" si="7"/>
        <v>95</v>
      </c>
      <c r="Q79" s="49">
        <v>21.94</v>
      </c>
      <c r="R79" s="50"/>
      <c r="S79" s="51">
        <f t="shared" si="8"/>
        <v>21.94</v>
      </c>
      <c r="T79" s="52">
        <f t="shared" si="9"/>
        <v>2084.3000000000002</v>
      </c>
      <c r="U79" s="29"/>
    </row>
    <row r="80" spans="1:21" ht="17.100000000000001" customHeight="1" x14ac:dyDescent="0.25">
      <c r="A80" s="42">
        <v>71</v>
      </c>
      <c r="B80" s="43"/>
      <c r="C80" s="24" t="s">
        <v>267</v>
      </c>
      <c r="D80" s="36" t="s">
        <v>268</v>
      </c>
      <c r="E80" s="36" t="s">
        <v>268</v>
      </c>
      <c r="F80" s="63">
        <v>9717</v>
      </c>
      <c r="G80" s="22" t="s">
        <v>82</v>
      </c>
      <c r="H80" s="22" t="s">
        <v>259</v>
      </c>
      <c r="I80" s="24" t="s">
        <v>260</v>
      </c>
      <c r="J80" s="47">
        <v>69</v>
      </c>
      <c r="K80" s="42">
        <v>96</v>
      </c>
      <c r="L80" s="86" t="s">
        <v>26</v>
      </c>
      <c r="M80" s="28" t="s">
        <v>26</v>
      </c>
      <c r="N80" s="29"/>
      <c r="O80" s="48"/>
      <c r="P80" s="47">
        <f t="shared" si="7"/>
        <v>69</v>
      </c>
      <c r="Q80" s="49">
        <v>21.94</v>
      </c>
      <c r="R80" s="50"/>
      <c r="S80" s="51">
        <f t="shared" si="8"/>
        <v>21.94</v>
      </c>
      <c r="T80" s="52">
        <f t="shared" si="9"/>
        <v>1513.8600000000001</v>
      </c>
      <c r="U80" s="29"/>
    </row>
    <row r="81" spans="1:21" ht="17.100000000000001" customHeight="1" x14ac:dyDescent="0.25">
      <c r="A81" s="42">
        <v>72</v>
      </c>
      <c r="B81" s="43"/>
      <c r="C81" s="24" t="s">
        <v>269</v>
      </c>
      <c r="D81" s="36" t="s">
        <v>270</v>
      </c>
      <c r="E81" s="36" t="s">
        <v>270</v>
      </c>
      <c r="F81" s="63">
        <v>9736</v>
      </c>
      <c r="G81" s="22" t="s">
        <v>82</v>
      </c>
      <c r="H81" s="22" t="s">
        <v>259</v>
      </c>
      <c r="I81" s="24" t="s">
        <v>260</v>
      </c>
      <c r="J81" s="47">
        <v>179</v>
      </c>
      <c r="K81" s="42">
        <v>96</v>
      </c>
      <c r="L81" s="86" t="s">
        <v>26</v>
      </c>
      <c r="M81" s="28" t="s">
        <v>26</v>
      </c>
      <c r="N81" s="29"/>
      <c r="O81" s="48"/>
      <c r="P81" s="47">
        <f t="shared" si="7"/>
        <v>179</v>
      </c>
      <c r="Q81" s="49">
        <v>21.94</v>
      </c>
      <c r="R81" s="50"/>
      <c r="S81" s="51">
        <f t="shared" si="8"/>
        <v>21.94</v>
      </c>
      <c r="T81" s="52">
        <f t="shared" si="9"/>
        <v>3927.26</v>
      </c>
      <c r="U81" s="29"/>
    </row>
    <row r="82" spans="1:21" ht="17.100000000000001" customHeight="1" x14ac:dyDescent="0.25">
      <c r="A82" s="42">
        <v>73</v>
      </c>
      <c r="B82" s="43"/>
      <c r="C82" s="24" t="s">
        <v>271</v>
      </c>
      <c r="D82" s="36" t="s">
        <v>272</v>
      </c>
      <c r="E82" s="36" t="s">
        <v>272</v>
      </c>
      <c r="F82" s="63">
        <v>9709</v>
      </c>
      <c r="G82" s="22" t="s">
        <v>82</v>
      </c>
      <c r="H82" s="22" t="s">
        <v>259</v>
      </c>
      <c r="I82" s="24" t="s">
        <v>260</v>
      </c>
      <c r="J82" s="47">
        <v>1028</v>
      </c>
      <c r="K82" s="42">
        <v>96</v>
      </c>
      <c r="L82" s="86" t="s">
        <v>26</v>
      </c>
      <c r="M82" s="28" t="s">
        <v>26</v>
      </c>
      <c r="N82" s="29"/>
      <c r="O82" s="48"/>
      <c r="P82" s="47">
        <f t="shared" si="7"/>
        <v>1028</v>
      </c>
      <c r="Q82" s="49">
        <v>21.94</v>
      </c>
      <c r="R82" s="50"/>
      <c r="S82" s="51">
        <f t="shared" si="8"/>
        <v>21.94</v>
      </c>
      <c r="T82" s="52">
        <f t="shared" si="9"/>
        <v>22554.32</v>
      </c>
      <c r="U82" s="29"/>
    </row>
    <row r="83" spans="1:21" ht="17.100000000000001" customHeight="1" x14ac:dyDescent="0.25">
      <c r="A83" s="42">
        <v>74</v>
      </c>
      <c r="B83" s="43"/>
      <c r="C83" s="24" t="s">
        <v>273</v>
      </c>
      <c r="D83" s="36" t="s">
        <v>274</v>
      </c>
      <c r="E83" s="36" t="s">
        <v>274</v>
      </c>
      <c r="F83" s="63">
        <v>9711</v>
      </c>
      <c r="G83" s="22" t="s">
        <v>82</v>
      </c>
      <c r="H83" s="22" t="s">
        <v>259</v>
      </c>
      <c r="I83" s="24" t="s">
        <v>260</v>
      </c>
      <c r="J83" s="47">
        <v>666</v>
      </c>
      <c r="K83" s="42">
        <v>96</v>
      </c>
      <c r="L83" s="86" t="s">
        <v>26</v>
      </c>
      <c r="M83" s="28" t="s">
        <v>26</v>
      </c>
      <c r="N83" s="29"/>
      <c r="O83" s="48"/>
      <c r="P83" s="47">
        <f t="shared" si="7"/>
        <v>666</v>
      </c>
      <c r="Q83" s="49">
        <v>21.94</v>
      </c>
      <c r="R83" s="50"/>
      <c r="S83" s="51">
        <f t="shared" si="8"/>
        <v>21.94</v>
      </c>
      <c r="T83" s="52">
        <f t="shared" si="9"/>
        <v>14612.04</v>
      </c>
      <c r="U83" s="29"/>
    </row>
    <row r="84" spans="1:21" ht="17.100000000000001" customHeight="1" x14ac:dyDescent="0.25">
      <c r="A84" s="42">
        <v>75</v>
      </c>
      <c r="B84" s="43"/>
      <c r="C84" s="24" t="s">
        <v>275</v>
      </c>
      <c r="D84" s="36" t="s">
        <v>276</v>
      </c>
      <c r="E84" s="36" t="s">
        <v>276</v>
      </c>
      <c r="F84" s="63">
        <v>9706</v>
      </c>
      <c r="G84" s="22" t="s">
        <v>82</v>
      </c>
      <c r="H84" s="22" t="s">
        <v>259</v>
      </c>
      <c r="I84" s="24" t="s">
        <v>260</v>
      </c>
      <c r="J84" s="47">
        <v>265</v>
      </c>
      <c r="K84" s="42">
        <v>96</v>
      </c>
      <c r="L84" s="86" t="s">
        <v>26</v>
      </c>
      <c r="M84" s="28" t="s">
        <v>26</v>
      </c>
      <c r="N84" s="29"/>
      <c r="O84" s="48"/>
      <c r="P84" s="47">
        <f t="shared" si="7"/>
        <v>265</v>
      </c>
      <c r="Q84" s="49">
        <v>21.94</v>
      </c>
      <c r="R84" s="50"/>
      <c r="S84" s="51">
        <f t="shared" si="8"/>
        <v>21.94</v>
      </c>
      <c r="T84" s="52">
        <f t="shared" si="9"/>
        <v>5814.1</v>
      </c>
      <c r="U84" s="29"/>
    </row>
    <row r="85" spans="1:21" ht="17.100000000000001" customHeight="1" x14ac:dyDescent="0.25">
      <c r="A85" s="42">
        <v>76</v>
      </c>
      <c r="B85" s="43"/>
      <c r="C85" s="24" t="s">
        <v>277</v>
      </c>
      <c r="D85" s="36" t="s">
        <v>278</v>
      </c>
      <c r="E85" s="36" t="s">
        <v>278</v>
      </c>
      <c r="F85" s="63">
        <v>9814</v>
      </c>
      <c r="G85" s="22" t="s">
        <v>82</v>
      </c>
      <c r="H85" s="22" t="s">
        <v>259</v>
      </c>
      <c r="I85" s="24" t="s">
        <v>260</v>
      </c>
      <c r="J85" s="47">
        <v>112</v>
      </c>
      <c r="K85" s="42">
        <v>96</v>
      </c>
      <c r="L85" s="86" t="s">
        <v>26</v>
      </c>
      <c r="M85" s="28" t="s">
        <v>26</v>
      </c>
      <c r="N85" s="29"/>
      <c r="O85" s="48"/>
      <c r="P85" s="47">
        <f t="shared" si="7"/>
        <v>112</v>
      </c>
      <c r="Q85" s="49">
        <v>21.94</v>
      </c>
      <c r="R85" s="50"/>
      <c r="S85" s="51">
        <f t="shared" si="8"/>
        <v>21.94</v>
      </c>
      <c r="T85" s="52">
        <f t="shared" si="9"/>
        <v>2457.2800000000002</v>
      </c>
      <c r="U85" s="29"/>
    </row>
    <row r="86" spans="1:21" ht="17.100000000000001" customHeight="1" x14ac:dyDescent="0.25">
      <c r="A86" s="42">
        <v>77</v>
      </c>
      <c r="B86" s="43"/>
      <c r="C86" s="24" t="s">
        <v>279</v>
      </c>
      <c r="D86" s="36" t="s">
        <v>280</v>
      </c>
      <c r="E86" s="36" t="s">
        <v>280</v>
      </c>
      <c r="F86" s="26">
        <v>9713</v>
      </c>
      <c r="G86" s="22" t="s">
        <v>82</v>
      </c>
      <c r="H86" s="22" t="s">
        <v>259</v>
      </c>
      <c r="I86" s="24" t="s">
        <v>260</v>
      </c>
      <c r="J86" s="47">
        <v>410</v>
      </c>
      <c r="K86" s="42">
        <v>96</v>
      </c>
      <c r="L86" s="86" t="s">
        <v>26</v>
      </c>
      <c r="M86" s="28" t="s">
        <v>26</v>
      </c>
      <c r="N86" s="29"/>
      <c r="O86" s="48"/>
      <c r="P86" s="47">
        <f t="shared" si="7"/>
        <v>410</v>
      </c>
      <c r="Q86" s="49">
        <v>21.94</v>
      </c>
      <c r="R86" s="50"/>
      <c r="S86" s="51">
        <f t="shared" si="8"/>
        <v>21.94</v>
      </c>
      <c r="T86" s="52">
        <f t="shared" si="9"/>
        <v>8995.4</v>
      </c>
      <c r="U86" s="29"/>
    </row>
    <row r="87" spans="1:21" ht="17.100000000000001" customHeight="1" x14ac:dyDescent="0.25">
      <c r="A87" s="42">
        <v>78</v>
      </c>
      <c r="B87" s="43"/>
      <c r="C87" s="24" t="s">
        <v>281</v>
      </c>
      <c r="D87" s="36" t="s">
        <v>282</v>
      </c>
      <c r="E87" s="36" t="s">
        <v>282</v>
      </c>
      <c r="F87" s="63">
        <v>9770</v>
      </c>
      <c r="G87" s="22" t="s">
        <v>57</v>
      </c>
      <c r="H87" s="22" t="s">
        <v>259</v>
      </c>
      <c r="I87" s="24" t="s">
        <v>260</v>
      </c>
      <c r="J87" s="47">
        <v>361</v>
      </c>
      <c r="K87" s="42">
        <v>96</v>
      </c>
      <c r="L87" s="86" t="s">
        <v>26</v>
      </c>
      <c r="M87" s="28"/>
      <c r="N87" s="29"/>
      <c r="O87" s="48"/>
      <c r="P87" s="47">
        <f t="shared" si="7"/>
        <v>361</v>
      </c>
      <c r="Q87" s="49">
        <v>24.22</v>
      </c>
      <c r="R87" s="50"/>
      <c r="S87" s="51">
        <f t="shared" si="8"/>
        <v>24.22</v>
      </c>
      <c r="T87" s="52">
        <f t="shared" si="9"/>
        <v>8743.42</v>
      </c>
      <c r="U87" s="29"/>
    </row>
    <row r="88" spans="1:21" ht="17.100000000000001" customHeight="1" x14ac:dyDescent="0.25">
      <c r="A88" s="42">
        <v>79</v>
      </c>
      <c r="B88" s="43"/>
      <c r="C88" s="24" t="s">
        <v>283</v>
      </c>
      <c r="D88" s="36" t="s">
        <v>284</v>
      </c>
      <c r="E88" s="36" t="s">
        <v>284</v>
      </c>
      <c r="F88" s="63">
        <v>9780</v>
      </c>
      <c r="G88" s="22" t="s">
        <v>57</v>
      </c>
      <c r="H88" s="22" t="s">
        <v>259</v>
      </c>
      <c r="I88" s="24" t="s">
        <v>260</v>
      </c>
      <c r="J88" s="47">
        <v>398</v>
      </c>
      <c r="K88" s="42">
        <v>96</v>
      </c>
      <c r="L88" s="86" t="s">
        <v>26</v>
      </c>
      <c r="M88" s="86" t="s">
        <v>26</v>
      </c>
      <c r="N88" s="29"/>
      <c r="O88" s="48"/>
      <c r="P88" s="47">
        <f t="shared" si="7"/>
        <v>398</v>
      </c>
      <c r="Q88" s="49">
        <v>24.22</v>
      </c>
      <c r="R88" s="50"/>
      <c r="S88" s="51">
        <f t="shared" si="8"/>
        <v>24.22</v>
      </c>
      <c r="T88" s="52">
        <f t="shared" si="9"/>
        <v>9639.56</v>
      </c>
      <c r="U88" s="29"/>
    </row>
    <row r="89" spans="1:21" ht="17.100000000000001" customHeight="1" x14ac:dyDescent="0.25">
      <c r="A89" s="42">
        <v>80</v>
      </c>
      <c r="B89" s="53"/>
      <c r="C89" s="24" t="s">
        <v>285</v>
      </c>
      <c r="D89" s="36" t="s">
        <v>286</v>
      </c>
      <c r="E89" s="36" t="s">
        <v>286</v>
      </c>
      <c r="F89" s="26">
        <v>11337</v>
      </c>
      <c r="G89" s="22" t="s">
        <v>57</v>
      </c>
      <c r="H89" s="22" t="s">
        <v>259</v>
      </c>
      <c r="I89" s="24" t="s">
        <v>260</v>
      </c>
      <c r="J89" s="47">
        <v>139</v>
      </c>
      <c r="K89" s="42">
        <v>96</v>
      </c>
      <c r="L89" s="86" t="s">
        <v>26</v>
      </c>
      <c r="M89" s="28" t="s">
        <v>26</v>
      </c>
      <c r="N89" s="29"/>
      <c r="O89" s="48"/>
      <c r="P89" s="47">
        <f t="shared" si="7"/>
        <v>139</v>
      </c>
      <c r="Q89" s="49">
        <v>24.22</v>
      </c>
      <c r="R89" s="50"/>
      <c r="S89" s="51">
        <f t="shared" si="8"/>
        <v>24.22</v>
      </c>
      <c r="T89" s="52">
        <f t="shared" si="9"/>
        <v>3366.58</v>
      </c>
      <c r="U89" s="29"/>
    </row>
    <row r="90" spans="1:21" ht="17.100000000000001" customHeight="1" x14ac:dyDescent="0.25">
      <c r="A90" s="42">
        <v>81</v>
      </c>
      <c r="B90" s="43"/>
      <c r="C90" s="24" t="s">
        <v>287</v>
      </c>
      <c r="D90" s="36" t="s">
        <v>288</v>
      </c>
      <c r="E90" s="36" t="s">
        <v>288</v>
      </c>
      <c r="F90" s="63">
        <v>10146</v>
      </c>
      <c r="G90" s="22" t="s">
        <v>57</v>
      </c>
      <c r="H90" s="22" t="s">
        <v>259</v>
      </c>
      <c r="I90" s="24" t="s">
        <v>260</v>
      </c>
      <c r="J90" s="47">
        <v>245</v>
      </c>
      <c r="K90" s="42">
        <v>96</v>
      </c>
      <c r="L90" s="86" t="s">
        <v>26</v>
      </c>
      <c r="M90" s="28" t="s">
        <v>26</v>
      </c>
      <c r="N90" s="29"/>
      <c r="O90" s="48"/>
      <c r="P90" s="47">
        <f t="shared" si="7"/>
        <v>245</v>
      </c>
      <c r="Q90" s="49">
        <v>24.22</v>
      </c>
      <c r="R90" s="50"/>
      <c r="S90" s="51">
        <f t="shared" si="8"/>
        <v>24.22</v>
      </c>
      <c r="T90" s="52">
        <f t="shared" si="9"/>
        <v>5933.9</v>
      </c>
      <c r="U90" s="29"/>
    </row>
    <row r="91" spans="1:21" ht="17.100000000000001" customHeight="1" x14ac:dyDescent="0.25">
      <c r="A91" s="42">
        <v>82</v>
      </c>
      <c r="B91" s="43"/>
      <c r="C91" s="87" t="s">
        <v>289</v>
      </c>
      <c r="D91" s="37" t="s">
        <v>290</v>
      </c>
      <c r="E91" s="37" t="s">
        <v>290</v>
      </c>
      <c r="F91" s="63">
        <v>10122</v>
      </c>
      <c r="G91" s="22" t="s">
        <v>82</v>
      </c>
      <c r="H91" s="22" t="s">
        <v>291</v>
      </c>
      <c r="I91" s="24" t="s">
        <v>292</v>
      </c>
      <c r="J91" s="47">
        <v>175</v>
      </c>
      <c r="K91" s="42">
        <v>60</v>
      </c>
      <c r="L91" s="86" t="s">
        <v>26</v>
      </c>
      <c r="M91" s="28" t="s">
        <v>26</v>
      </c>
      <c r="N91" s="29"/>
      <c r="O91" s="48"/>
      <c r="P91" s="47">
        <f t="shared" si="7"/>
        <v>175</v>
      </c>
      <c r="Q91" s="49">
        <v>27.44</v>
      </c>
      <c r="R91" s="50"/>
      <c r="S91" s="51">
        <f t="shared" si="8"/>
        <v>27.44</v>
      </c>
      <c r="T91" s="52">
        <f t="shared" si="9"/>
        <v>4802</v>
      </c>
      <c r="U91" s="29"/>
    </row>
    <row r="92" spans="1:21" ht="17.100000000000001" customHeight="1" x14ac:dyDescent="0.25">
      <c r="A92" s="42">
        <v>83</v>
      </c>
      <c r="B92" s="43"/>
      <c r="C92" s="87" t="s">
        <v>293</v>
      </c>
      <c r="D92" s="37" t="s">
        <v>294</v>
      </c>
      <c r="E92" s="37" t="s">
        <v>294</v>
      </c>
      <c r="F92" s="63">
        <v>9759</v>
      </c>
      <c r="G92" s="22" t="s">
        <v>82</v>
      </c>
      <c r="H92" s="22" t="s">
        <v>291</v>
      </c>
      <c r="I92" s="24" t="s">
        <v>292</v>
      </c>
      <c r="J92" s="47">
        <v>205</v>
      </c>
      <c r="K92" s="42">
        <v>60</v>
      </c>
      <c r="L92" s="86" t="s">
        <v>26</v>
      </c>
      <c r="M92" s="28" t="s">
        <v>26</v>
      </c>
      <c r="N92" s="29"/>
      <c r="O92" s="48"/>
      <c r="P92" s="47">
        <f t="shared" si="7"/>
        <v>205</v>
      </c>
      <c r="Q92" s="49">
        <v>27.44</v>
      </c>
      <c r="R92" s="50"/>
      <c r="S92" s="51">
        <f t="shared" si="8"/>
        <v>27.44</v>
      </c>
      <c r="T92" s="52">
        <f t="shared" si="9"/>
        <v>5625.2</v>
      </c>
      <c r="U92" s="29"/>
    </row>
    <row r="93" spans="1:21" ht="17.100000000000001" customHeight="1" x14ac:dyDescent="0.25">
      <c r="A93" s="42">
        <v>84</v>
      </c>
      <c r="B93" s="187"/>
      <c r="C93" s="87" t="s">
        <v>295</v>
      </c>
      <c r="D93" s="37" t="s">
        <v>296</v>
      </c>
      <c r="E93" s="37" t="s">
        <v>296</v>
      </c>
      <c r="F93" s="41" t="s">
        <v>1544</v>
      </c>
      <c r="G93" s="22" t="s">
        <v>82</v>
      </c>
      <c r="H93" s="22" t="s">
        <v>291</v>
      </c>
      <c r="I93" s="24" t="s">
        <v>292</v>
      </c>
      <c r="J93" s="47">
        <v>351</v>
      </c>
      <c r="K93" s="42">
        <v>60</v>
      </c>
      <c r="L93" s="86" t="s">
        <v>26</v>
      </c>
      <c r="M93" s="28" t="s">
        <v>26</v>
      </c>
      <c r="N93" s="29"/>
      <c r="O93" s="48"/>
      <c r="P93" s="47">
        <f t="shared" si="7"/>
        <v>351</v>
      </c>
      <c r="Q93" s="49">
        <v>27.44</v>
      </c>
      <c r="R93" s="50"/>
      <c r="S93" s="51">
        <f t="shared" si="8"/>
        <v>27.44</v>
      </c>
      <c r="T93" s="52">
        <f t="shared" si="9"/>
        <v>9631.44</v>
      </c>
      <c r="U93" s="29"/>
    </row>
    <row r="94" spans="1:21" ht="17.100000000000001" customHeight="1" x14ac:dyDescent="0.25">
      <c r="A94" s="42">
        <v>85</v>
      </c>
      <c r="B94" s="187"/>
      <c r="C94" s="87" t="s">
        <v>297</v>
      </c>
      <c r="D94" s="37" t="s">
        <v>298</v>
      </c>
      <c r="E94" s="37" t="s">
        <v>298</v>
      </c>
      <c r="F94" s="41" t="s">
        <v>1544</v>
      </c>
      <c r="G94" s="22" t="s">
        <v>82</v>
      </c>
      <c r="H94" s="22" t="s">
        <v>291</v>
      </c>
      <c r="I94" s="24" t="s">
        <v>292</v>
      </c>
      <c r="J94" s="47">
        <v>198</v>
      </c>
      <c r="K94" s="42">
        <v>60</v>
      </c>
      <c r="L94" s="86" t="s">
        <v>26</v>
      </c>
      <c r="M94" s="28" t="s">
        <v>26</v>
      </c>
      <c r="N94" s="29"/>
      <c r="O94" s="48"/>
      <c r="P94" s="47">
        <f t="shared" si="7"/>
        <v>198</v>
      </c>
      <c r="Q94" s="49">
        <v>27.44</v>
      </c>
      <c r="R94" s="50"/>
      <c r="S94" s="51">
        <f t="shared" si="8"/>
        <v>27.44</v>
      </c>
      <c r="T94" s="52">
        <f t="shared" si="9"/>
        <v>5433.12</v>
      </c>
      <c r="U94" s="29"/>
    </row>
    <row r="95" spans="1:21" ht="17.100000000000001" customHeight="1" x14ac:dyDescent="0.25">
      <c r="A95" s="42">
        <v>86</v>
      </c>
      <c r="B95" s="187"/>
      <c r="C95" s="87" t="s">
        <v>299</v>
      </c>
      <c r="D95" s="37" t="s">
        <v>300</v>
      </c>
      <c r="E95" s="37" t="s">
        <v>300</v>
      </c>
      <c r="F95" s="41" t="s">
        <v>1544</v>
      </c>
      <c r="G95" s="22" t="s">
        <v>82</v>
      </c>
      <c r="H95" s="22" t="s">
        <v>291</v>
      </c>
      <c r="I95" s="24" t="s">
        <v>292</v>
      </c>
      <c r="J95" s="47">
        <v>214</v>
      </c>
      <c r="K95" s="42">
        <v>60</v>
      </c>
      <c r="L95" s="86" t="s">
        <v>26</v>
      </c>
      <c r="M95" s="28" t="s">
        <v>26</v>
      </c>
      <c r="N95" s="29"/>
      <c r="O95" s="48"/>
      <c r="P95" s="47">
        <f t="shared" si="7"/>
        <v>214</v>
      </c>
      <c r="Q95" s="49">
        <v>27.44</v>
      </c>
      <c r="R95" s="50"/>
      <c r="S95" s="51">
        <f t="shared" si="8"/>
        <v>27.44</v>
      </c>
      <c r="T95" s="52">
        <f t="shared" si="9"/>
        <v>5872.16</v>
      </c>
      <c r="U95" s="29"/>
    </row>
    <row r="96" spans="1:21" ht="17.100000000000001" customHeight="1" x14ac:dyDescent="0.25">
      <c r="A96" s="42">
        <v>87</v>
      </c>
      <c r="B96" s="43"/>
      <c r="C96" s="38" t="s">
        <v>301</v>
      </c>
      <c r="D96" s="36" t="s">
        <v>302</v>
      </c>
      <c r="E96" s="36" t="s">
        <v>302</v>
      </c>
      <c r="F96" s="63">
        <v>9809</v>
      </c>
      <c r="G96" s="22" t="s">
        <v>190</v>
      </c>
      <c r="H96" s="22" t="s">
        <v>303</v>
      </c>
      <c r="I96" s="24" t="s">
        <v>304</v>
      </c>
      <c r="J96" s="47">
        <v>67</v>
      </c>
      <c r="K96" s="42">
        <v>200</v>
      </c>
      <c r="L96" s="86" t="s">
        <v>26</v>
      </c>
      <c r="M96" s="28" t="s">
        <v>26</v>
      </c>
      <c r="N96" s="29"/>
      <c r="O96" s="48"/>
      <c r="P96" s="47">
        <f t="shared" si="7"/>
        <v>67</v>
      </c>
      <c r="Q96" s="49">
        <v>38.590000000000003</v>
      </c>
      <c r="R96" s="50"/>
      <c r="S96" s="51">
        <f t="shared" si="8"/>
        <v>38.590000000000003</v>
      </c>
      <c r="T96" s="52">
        <f t="shared" si="9"/>
        <v>2585.5300000000002</v>
      </c>
      <c r="U96" s="29"/>
    </row>
    <row r="97" spans="1:21" ht="17.100000000000001" customHeight="1" x14ac:dyDescent="0.25">
      <c r="A97" s="42">
        <v>88</v>
      </c>
      <c r="B97" s="43"/>
      <c r="C97" s="24" t="s">
        <v>305</v>
      </c>
      <c r="D97" s="36" t="s">
        <v>306</v>
      </c>
      <c r="E97" s="36" t="s">
        <v>306</v>
      </c>
      <c r="F97" s="63">
        <v>9611</v>
      </c>
      <c r="G97" s="22" t="s">
        <v>190</v>
      </c>
      <c r="H97" s="22" t="s">
        <v>307</v>
      </c>
      <c r="I97" s="24" t="s">
        <v>168</v>
      </c>
      <c r="J97" s="47">
        <v>181</v>
      </c>
      <c r="K97" s="42">
        <v>48</v>
      </c>
      <c r="L97" s="86" t="s">
        <v>26</v>
      </c>
      <c r="M97" s="28" t="s">
        <v>26</v>
      </c>
      <c r="N97" s="29"/>
      <c r="O97" s="48"/>
      <c r="P97" s="47">
        <f t="shared" si="7"/>
        <v>181</v>
      </c>
      <c r="Q97" s="49">
        <v>19.86</v>
      </c>
      <c r="R97" s="50"/>
      <c r="S97" s="51">
        <f t="shared" si="8"/>
        <v>19.86</v>
      </c>
      <c r="T97" s="52">
        <f t="shared" si="9"/>
        <v>3594.66</v>
      </c>
      <c r="U97" s="29"/>
    </row>
    <row r="98" spans="1:21" ht="17.100000000000001" customHeight="1" x14ac:dyDescent="0.25">
      <c r="A98" s="199" t="str">
        <f>"Condiments = "&amp;DOLLAR(SUM(T99:T140),2)</f>
        <v>Condiments = $203,369.12</v>
      </c>
      <c r="B98" s="199"/>
      <c r="C98" s="199"/>
      <c r="D98" s="66"/>
      <c r="E98" s="66"/>
      <c r="F98" s="64"/>
      <c r="G98" s="16"/>
      <c r="H98" s="16"/>
      <c r="I98" s="66"/>
      <c r="J98" s="67"/>
      <c r="K98" s="68"/>
      <c r="L98" s="16"/>
      <c r="M98" s="17"/>
      <c r="N98" s="16"/>
      <c r="O98" s="69"/>
      <c r="P98" s="67"/>
      <c r="Q98" s="70"/>
      <c r="R98" s="71"/>
      <c r="S98" s="71"/>
      <c r="T98" s="72"/>
      <c r="U98" s="16"/>
    </row>
    <row r="99" spans="1:21" ht="17.100000000000001" customHeight="1" x14ac:dyDescent="0.25">
      <c r="A99" s="42">
        <v>89</v>
      </c>
      <c r="B99" s="43"/>
      <c r="C99" s="24" t="s">
        <v>308</v>
      </c>
      <c r="D99" s="88" t="s">
        <v>309</v>
      </c>
      <c r="E99" s="88" t="s">
        <v>309</v>
      </c>
      <c r="F99" s="63">
        <v>21423</v>
      </c>
      <c r="G99" s="22" t="s">
        <v>23</v>
      </c>
      <c r="H99" s="22" t="s">
        <v>310</v>
      </c>
      <c r="I99" s="24"/>
      <c r="J99" s="47">
        <v>519</v>
      </c>
      <c r="K99" s="42">
        <v>100</v>
      </c>
      <c r="L99" s="86" t="s">
        <v>26</v>
      </c>
      <c r="M99" s="28" t="s">
        <v>26</v>
      </c>
      <c r="N99" s="29"/>
      <c r="O99" s="48"/>
      <c r="P99" s="47">
        <f t="shared" ref="P99:P140" si="10">ROUND(IF(ISBLANK(O99)=TRUE,J99,(J99*K99)/O99),0)</f>
        <v>519</v>
      </c>
      <c r="Q99" s="49">
        <v>12.32</v>
      </c>
      <c r="R99" s="50"/>
      <c r="S99" s="51">
        <f t="shared" ref="S99:S149" si="11">IF(ISBLANK(Q99),0,(Q99-R99))</f>
        <v>12.32</v>
      </c>
      <c r="T99" s="52">
        <f t="shared" ref="T99:T140" si="12">P99*Q99</f>
        <v>6394.08</v>
      </c>
      <c r="U99" s="29"/>
    </row>
    <row r="100" spans="1:21" ht="17.100000000000001" customHeight="1" x14ac:dyDescent="0.25">
      <c r="A100" s="42">
        <v>90</v>
      </c>
      <c r="B100" s="43"/>
      <c r="C100" s="188" t="s">
        <v>311</v>
      </c>
      <c r="D100" s="88" t="s">
        <v>312</v>
      </c>
      <c r="E100" s="88" t="s">
        <v>312</v>
      </c>
      <c r="F100" s="63">
        <v>30938</v>
      </c>
      <c r="G100" s="22"/>
      <c r="H100" s="22" t="s">
        <v>313</v>
      </c>
      <c r="I100" s="24" t="s">
        <v>1580</v>
      </c>
      <c r="J100" s="47">
        <v>106</v>
      </c>
      <c r="K100" s="42">
        <v>12</v>
      </c>
      <c r="L100" s="86" t="s">
        <v>120</v>
      </c>
      <c r="M100" s="28"/>
      <c r="N100" s="29"/>
      <c r="O100" s="48"/>
      <c r="P100" s="47">
        <f t="shared" si="10"/>
        <v>106</v>
      </c>
      <c r="Q100" s="49">
        <v>57.48</v>
      </c>
      <c r="R100" s="50"/>
      <c r="S100" s="51">
        <f t="shared" si="11"/>
        <v>57.48</v>
      </c>
      <c r="T100" s="52">
        <f t="shared" si="12"/>
        <v>6092.88</v>
      </c>
      <c r="U100" s="29" t="s">
        <v>1581</v>
      </c>
    </row>
    <row r="101" spans="1:21" ht="17.100000000000001" customHeight="1" x14ac:dyDescent="0.25">
      <c r="A101" s="42">
        <v>91</v>
      </c>
      <c r="B101" s="187"/>
      <c r="C101" s="24" t="s">
        <v>314</v>
      </c>
      <c r="D101" s="88" t="s">
        <v>315</v>
      </c>
      <c r="E101" s="88" t="s">
        <v>315</v>
      </c>
      <c r="F101" s="26">
        <v>21509</v>
      </c>
      <c r="G101" s="22" t="s">
        <v>23</v>
      </c>
      <c r="H101" s="22" t="s">
        <v>310</v>
      </c>
      <c r="I101" s="24"/>
      <c r="J101" s="47">
        <v>104</v>
      </c>
      <c r="K101" s="42">
        <v>100</v>
      </c>
      <c r="L101" s="86" t="s">
        <v>26</v>
      </c>
      <c r="M101" s="86" t="s">
        <v>26</v>
      </c>
      <c r="N101" s="29"/>
      <c r="O101" s="48"/>
      <c r="P101" s="47">
        <f t="shared" si="10"/>
        <v>104</v>
      </c>
      <c r="Q101" s="49">
        <v>14.28</v>
      </c>
      <c r="R101" s="50"/>
      <c r="S101" s="51">
        <f t="shared" si="11"/>
        <v>14.28</v>
      </c>
      <c r="T101" s="52">
        <f t="shared" si="12"/>
        <v>1485.12</v>
      </c>
      <c r="U101" s="29"/>
    </row>
    <row r="102" spans="1:21" ht="17.100000000000001" customHeight="1" x14ac:dyDescent="0.25">
      <c r="A102" s="42">
        <v>92</v>
      </c>
      <c r="B102" s="187"/>
      <c r="C102" s="89" t="s">
        <v>316</v>
      </c>
      <c r="D102" s="88" t="s">
        <v>317</v>
      </c>
      <c r="E102" s="88" t="s">
        <v>317</v>
      </c>
      <c r="F102" s="41" t="s">
        <v>1544</v>
      </c>
      <c r="G102" s="76" t="s">
        <v>77</v>
      </c>
      <c r="H102" s="90" t="s">
        <v>318</v>
      </c>
      <c r="I102" s="89"/>
      <c r="J102" s="47">
        <v>111</v>
      </c>
      <c r="K102" s="42">
        <v>100</v>
      </c>
      <c r="L102" s="86" t="s">
        <v>26</v>
      </c>
      <c r="M102" s="28" t="s">
        <v>26</v>
      </c>
      <c r="N102" s="29"/>
      <c r="O102" s="48"/>
      <c r="P102" s="47">
        <f t="shared" si="10"/>
        <v>111</v>
      </c>
      <c r="Q102" s="49">
        <v>19.97</v>
      </c>
      <c r="R102" s="50"/>
      <c r="S102" s="51">
        <f t="shared" si="11"/>
        <v>19.97</v>
      </c>
      <c r="T102" s="52">
        <f t="shared" si="12"/>
        <v>2216.67</v>
      </c>
      <c r="U102" s="29"/>
    </row>
    <row r="103" spans="1:21" ht="17.100000000000001" customHeight="1" x14ac:dyDescent="0.25">
      <c r="A103" s="42">
        <v>93</v>
      </c>
      <c r="B103" s="189"/>
      <c r="C103" s="91" t="s">
        <v>319</v>
      </c>
      <c r="D103" s="92" t="s">
        <v>62</v>
      </c>
      <c r="E103" s="93" t="s">
        <v>62</v>
      </c>
      <c r="F103" s="26">
        <v>29024</v>
      </c>
      <c r="G103" s="94" t="s">
        <v>1456</v>
      </c>
      <c r="H103" s="90" t="s">
        <v>320</v>
      </c>
      <c r="I103" s="89"/>
      <c r="J103" s="47">
        <v>370</v>
      </c>
      <c r="K103" s="42">
        <v>10</v>
      </c>
      <c r="L103" s="22" t="s">
        <v>26</v>
      </c>
      <c r="M103" s="39"/>
      <c r="N103" s="29" t="s">
        <v>1456</v>
      </c>
      <c r="O103" s="48"/>
      <c r="P103" s="47">
        <f t="shared" si="10"/>
        <v>370</v>
      </c>
      <c r="Q103" s="49">
        <v>28.61</v>
      </c>
      <c r="R103" s="50"/>
      <c r="S103" s="51">
        <f t="shared" si="11"/>
        <v>28.61</v>
      </c>
      <c r="T103" s="52">
        <f t="shared" si="12"/>
        <v>10585.699999999999</v>
      </c>
      <c r="U103" s="29"/>
    </row>
    <row r="104" spans="1:21" ht="17.100000000000001" customHeight="1" x14ac:dyDescent="0.25">
      <c r="A104" s="42">
        <v>94</v>
      </c>
      <c r="B104" s="187"/>
      <c r="C104" s="24" t="s">
        <v>321</v>
      </c>
      <c r="D104" s="92" t="s">
        <v>62</v>
      </c>
      <c r="E104" s="93" t="s">
        <v>62</v>
      </c>
      <c r="F104" s="63">
        <v>24146</v>
      </c>
      <c r="G104" s="95" t="s">
        <v>1457</v>
      </c>
      <c r="H104" s="22" t="s">
        <v>322</v>
      </c>
      <c r="I104" s="24"/>
      <c r="J104" s="47">
        <v>284</v>
      </c>
      <c r="K104" s="42">
        <v>6</v>
      </c>
      <c r="L104" s="22" t="s">
        <v>26</v>
      </c>
      <c r="M104" s="39"/>
      <c r="N104" s="29" t="s">
        <v>1457</v>
      </c>
      <c r="O104" s="48"/>
      <c r="P104" s="47">
        <f t="shared" si="10"/>
        <v>284</v>
      </c>
      <c r="Q104" s="49">
        <v>40.869999999999997</v>
      </c>
      <c r="R104" s="50"/>
      <c r="S104" s="51">
        <f t="shared" si="11"/>
        <v>40.869999999999997</v>
      </c>
      <c r="T104" s="52">
        <f t="shared" si="12"/>
        <v>11607.08</v>
      </c>
      <c r="U104" s="29"/>
    </row>
    <row r="105" spans="1:21" ht="17.100000000000001" customHeight="1" x14ac:dyDescent="0.25">
      <c r="A105" s="42">
        <v>95</v>
      </c>
      <c r="B105" s="187"/>
      <c r="C105" s="24" t="s">
        <v>323</v>
      </c>
      <c r="D105" s="88" t="s">
        <v>324</v>
      </c>
      <c r="E105" s="88" t="s">
        <v>324</v>
      </c>
      <c r="F105" s="26">
        <v>20788</v>
      </c>
      <c r="G105" s="22" t="s">
        <v>23</v>
      </c>
      <c r="H105" s="22" t="s">
        <v>310</v>
      </c>
      <c r="I105" s="24"/>
      <c r="J105" s="47">
        <v>237</v>
      </c>
      <c r="K105" s="42">
        <v>100</v>
      </c>
      <c r="L105" s="86" t="s">
        <v>26</v>
      </c>
      <c r="M105" s="28" t="s">
        <v>26</v>
      </c>
      <c r="N105" s="29"/>
      <c r="O105" s="48"/>
      <c r="P105" s="47">
        <f t="shared" si="10"/>
        <v>237</v>
      </c>
      <c r="Q105" s="49">
        <v>10.56</v>
      </c>
      <c r="R105" s="50"/>
      <c r="S105" s="51">
        <f t="shared" si="11"/>
        <v>10.56</v>
      </c>
      <c r="T105" s="52">
        <f t="shared" si="12"/>
        <v>2502.7200000000003</v>
      </c>
      <c r="U105" s="29"/>
    </row>
    <row r="106" spans="1:21" ht="17.100000000000001" customHeight="1" x14ac:dyDescent="0.25">
      <c r="A106" s="42">
        <v>96</v>
      </c>
      <c r="B106" s="187"/>
      <c r="C106" s="24" t="s">
        <v>325</v>
      </c>
      <c r="D106" s="36" t="s">
        <v>326</v>
      </c>
      <c r="E106" s="36" t="s">
        <v>326</v>
      </c>
      <c r="F106" s="63">
        <v>5040</v>
      </c>
      <c r="G106" s="22" t="s">
        <v>327</v>
      </c>
      <c r="H106" s="22" t="s">
        <v>322</v>
      </c>
      <c r="I106" s="24"/>
      <c r="J106" s="47">
        <v>939</v>
      </c>
      <c r="K106" s="42">
        <v>6</v>
      </c>
      <c r="L106" s="22" t="s">
        <v>26</v>
      </c>
      <c r="M106" s="28" t="s">
        <v>26</v>
      </c>
      <c r="N106" s="29"/>
      <c r="O106" s="48"/>
      <c r="P106" s="47">
        <f t="shared" si="10"/>
        <v>939</v>
      </c>
      <c r="Q106" s="49">
        <v>23.26</v>
      </c>
      <c r="R106" s="50"/>
      <c r="S106" s="51">
        <f t="shared" si="11"/>
        <v>23.26</v>
      </c>
      <c r="T106" s="52">
        <f t="shared" si="12"/>
        <v>21841.140000000003</v>
      </c>
      <c r="U106" s="29"/>
    </row>
    <row r="107" spans="1:21" ht="17.100000000000001" customHeight="1" x14ac:dyDescent="0.25">
      <c r="A107" s="22">
        <v>97</v>
      </c>
      <c r="B107" s="190"/>
      <c r="C107" s="24" t="s">
        <v>328</v>
      </c>
      <c r="D107" s="36" t="s">
        <v>329</v>
      </c>
      <c r="E107" s="36" t="s">
        <v>329</v>
      </c>
      <c r="F107" s="63">
        <v>5001</v>
      </c>
      <c r="G107" s="22" t="s">
        <v>327</v>
      </c>
      <c r="H107" s="22" t="s">
        <v>330</v>
      </c>
      <c r="I107" s="24"/>
      <c r="J107" s="47">
        <v>25</v>
      </c>
      <c r="K107" s="42">
        <v>500</v>
      </c>
      <c r="L107" s="22" t="s">
        <v>26</v>
      </c>
      <c r="M107" s="28" t="s">
        <v>26</v>
      </c>
      <c r="N107" s="29"/>
      <c r="O107" s="48"/>
      <c r="P107" s="47">
        <f t="shared" si="10"/>
        <v>25</v>
      </c>
      <c r="Q107" s="49">
        <v>39.18</v>
      </c>
      <c r="R107" s="50"/>
      <c r="S107" s="51">
        <f t="shared" si="11"/>
        <v>39.18</v>
      </c>
      <c r="T107" s="52">
        <f t="shared" si="12"/>
        <v>979.5</v>
      </c>
      <c r="U107" s="29"/>
    </row>
    <row r="108" spans="1:21" ht="17.100000000000001" customHeight="1" x14ac:dyDescent="0.25">
      <c r="A108" s="22">
        <v>98</v>
      </c>
      <c r="B108" s="190"/>
      <c r="C108" s="24" t="s">
        <v>331</v>
      </c>
      <c r="D108" s="25" t="s">
        <v>332</v>
      </c>
      <c r="E108" s="25" t="s">
        <v>332</v>
      </c>
      <c r="F108" s="41">
        <v>4985</v>
      </c>
      <c r="G108" s="22" t="s">
        <v>327</v>
      </c>
      <c r="H108" s="22" t="s">
        <v>333</v>
      </c>
      <c r="I108" s="24"/>
      <c r="J108" s="47">
        <v>74</v>
      </c>
      <c r="K108" s="42">
        <v>3</v>
      </c>
      <c r="L108" s="22" t="s">
        <v>26</v>
      </c>
      <c r="M108" s="28" t="s">
        <v>26</v>
      </c>
      <c r="N108" s="29"/>
      <c r="O108" s="48"/>
      <c r="P108" s="47">
        <f t="shared" si="10"/>
        <v>74</v>
      </c>
      <c r="Q108" s="49">
        <v>20.61</v>
      </c>
      <c r="R108" s="50"/>
      <c r="S108" s="51">
        <f t="shared" si="11"/>
        <v>20.61</v>
      </c>
      <c r="T108" s="52">
        <f t="shared" si="12"/>
        <v>1525.1399999999999</v>
      </c>
      <c r="U108" s="29"/>
    </row>
    <row r="109" spans="1:21" ht="17.100000000000001" customHeight="1" x14ac:dyDescent="0.25">
      <c r="A109" s="42">
        <v>99</v>
      </c>
      <c r="B109" s="43"/>
      <c r="C109" s="24" t="s">
        <v>334</v>
      </c>
      <c r="D109" s="36" t="s">
        <v>335</v>
      </c>
      <c r="E109" s="36" t="s">
        <v>335</v>
      </c>
      <c r="F109" s="26">
        <v>20810</v>
      </c>
      <c r="G109" s="22" t="s">
        <v>327</v>
      </c>
      <c r="H109" s="22" t="s">
        <v>336</v>
      </c>
      <c r="I109" s="24"/>
      <c r="J109" s="47">
        <v>398</v>
      </c>
      <c r="K109" s="42">
        <v>1000</v>
      </c>
      <c r="L109" s="22" t="s">
        <v>26</v>
      </c>
      <c r="M109" s="28" t="s">
        <v>26</v>
      </c>
      <c r="N109" s="29"/>
      <c r="O109" s="48"/>
      <c r="P109" s="47">
        <f t="shared" si="10"/>
        <v>398</v>
      </c>
      <c r="Q109" s="49">
        <v>17.48</v>
      </c>
      <c r="R109" s="50"/>
      <c r="S109" s="51">
        <f t="shared" si="11"/>
        <v>17.48</v>
      </c>
      <c r="T109" s="52">
        <f t="shared" si="12"/>
        <v>6957.04</v>
      </c>
      <c r="U109" s="29"/>
    </row>
    <row r="110" spans="1:21" ht="17.100000000000001" customHeight="1" x14ac:dyDescent="0.25">
      <c r="A110" s="42">
        <v>100</v>
      </c>
      <c r="B110" s="187"/>
      <c r="C110" s="24" t="s">
        <v>337</v>
      </c>
      <c r="D110" s="36" t="s">
        <v>338</v>
      </c>
      <c r="E110" s="36" t="s">
        <v>338</v>
      </c>
      <c r="F110" s="41">
        <v>18050</v>
      </c>
      <c r="G110" s="22" t="s">
        <v>77</v>
      </c>
      <c r="H110" s="22" t="s">
        <v>339</v>
      </c>
      <c r="I110" s="24"/>
      <c r="J110" s="47">
        <v>125</v>
      </c>
      <c r="K110" s="42">
        <v>4</v>
      </c>
      <c r="L110" s="96" t="s">
        <v>26</v>
      </c>
      <c r="M110" s="28" t="s">
        <v>26</v>
      </c>
      <c r="N110" s="29"/>
      <c r="O110" s="48"/>
      <c r="P110" s="47">
        <f t="shared" si="10"/>
        <v>125</v>
      </c>
      <c r="Q110" s="49">
        <v>34.79</v>
      </c>
      <c r="R110" s="50"/>
      <c r="S110" s="51">
        <f t="shared" si="11"/>
        <v>34.79</v>
      </c>
      <c r="T110" s="52">
        <f t="shared" si="12"/>
        <v>4348.75</v>
      </c>
      <c r="U110" s="29"/>
    </row>
    <row r="111" spans="1:21" ht="17.100000000000001" customHeight="1" x14ac:dyDescent="0.25">
      <c r="A111" s="53">
        <v>101</v>
      </c>
      <c r="B111" s="43"/>
      <c r="C111" s="54" t="s">
        <v>337</v>
      </c>
      <c r="D111" s="97" t="s">
        <v>62</v>
      </c>
      <c r="E111" s="98" t="s">
        <v>1459</v>
      </c>
      <c r="F111" s="26">
        <v>18125</v>
      </c>
      <c r="G111" s="56"/>
      <c r="H111" s="56" t="s">
        <v>339</v>
      </c>
      <c r="I111" s="54" t="s">
        <v>340</v>
      </c>
      <c r="J111" s="57">
        <v>101</v>
      </c>
      <c r="K111" s="53">
        <v>4</v>
      </c>
      <c r="L111" s="99" t="s">
        <v>26</v>
      </c>
      <c r="M111" s="39"/>
      <c r="N111" s="58" t="s">
        <v>1459</v>
      </c>
      <c r="O111" s="59"/>
      <c r="P111" s="57">
        <f t="shared" si="10"/>
        <v>101</v>
      </c>
      <c r="Q111" s="49">
        <v>27.68</v>
      </c>
      <c r="R111" s="50"/>
      <c r="S111" s="60">
        <v>28.58</v>
      </c>
      <c r="T111" s="61">
        <f t="shared" si="12"/>
        <v>2795.68</v>
      </c>
      <c r="U111" s="58" t="s">
        <v>1579</v>
      </c>
    </row>
    <row r="112" spans="1:21" ht="17.100000000000001" customHeight="1" x14ac:dyDescent="0.25">
      <c r="A112" s="42">
        <v>102</v>
      </c>
      <c r="B112" s="43"/>
      <c r="C112" s="24" t="s">
        <v>341</v>
      </c>
      <c r="D112" s="36" t="s">
        <v>342</v>
      </c>
      <c r="E112" s="36" t="s">
        <v>342</v>
      </c>
      <c r="F112" s="26">
        <v>18055</v>
      </c>
      <c r="G112" s="22" t="s">
        <v>77</v>
      </c>
      <c r="H112" s="22" t="s">
        <v>339</v>
      </c>
      <c r="I112" s="24"/>
      <c r="J112" s="47">
        <v>370</v>
      </c>
      <c r="K112" s="42">
        <v>4</v>
      </c>
      <c r="L112" s="86" t="s">
        <v>26</v>
      </c>
      <c r="M112" s="28" t="s">
        <v>26</v>
      </c>
      <c r="N112" s="29"/>
      <c r="O112" s="48"/>
      <c r="P112" s="47">
        <f t="shared" si="10"/>
        <v>370</v>
      </c>
      <c r="Q112" s="49">
        <v>27.64</v>
      </c>
      <c r="R112" s="50"/>
      <c r="S112" s="51">
        <f t="shared" si="11"/>
        <v>27.64</v>
      </c>
      <c r="T112" s="52">
        <f t="shared" si="12"/>
        <v>10226.800000000001</v>
      </c>
      <c r="U112" s="29"/>
    </row>
    <row r="113" spans="1:21" ht="17.100000000000001" customHeight="1" x14ac:dyDescent="0.25">
      <c r="A113" s="42">
        <v>103</v>
      </c>
      <c r="B113" s="43"/>
      <c r="C113" s="24" t="s">
        <v>343</v>
      </c>
      <c r="D113" s="92" t="s">
        <v>62</v>
      </c>
      <c r="E113" s="93" t="s">
        <v>1460</v>
      </c>
      <c r="F113" s="26">
        <v>21145</v>
      </c>
      <c r="G113" s="22"/>
      <c r="H113" s="22" t="s">
        <v>344</v>
      </c>
      <c r="I113" s="24"/>
      <c r="J113" s="47">
        <v>354</v>
      </c>
      <c r="K113" s="42">
        <v>500</v>
      </c>
      <c r="L113" s="22" t="s">
        <v>26</v>
      </c>
      <c r="M113" s="39"/>
      <c r="N113" s="29" t="s">
        <v>1461</v>
      </c>
      <c r="O113" s="48"/>
      <c r="P113" s="47">
        <f t="shared" si="10"/>
        <v>354</v>
      </c>
      <c r="Q113" s="49">
        <v>17.18</v>
      </c>
      <c r="R113" s="50"/>
      <c r="S113" s="51">
        <f t="shared" si="11"/>
        <v>17.18</v>
      </c>
      <c r="T113" s="52">
        <f t="shared" si="12"/>
        <v>6081.72</v>
      </c>
      <c r="U113" s="29"/>
    </row>
    <row r="114" spans="1:21" ht="17.100000000000001" customHeight="1" x14ac:dyDescent="0.25">
      <c r="A114" s="22">
        <v>104</v>
      </c>
      <c r="B114" s="190"/>
      <c r="C114" s="24" t="s">
        <v>345</v>
      </c>
      <c r="D114" s="25" t="s">
        <v>346</v>
      </c>
      <c r="E114" s="25" t="s">
        <v>346</v>
      </c>
      <c r="F114" s="26">
        <v>5015</v>
      </c>
      <c r="G114" s="22" t="s">
        <v>327</v>
      </c>
      <c r="H114" s="22" t="s">
        <v>333</v>
      </c>
      <c r="I114" s="24"/>
      <c r="J114" s="47">
        <v>41</v>
      </c>
      <c r="K114" s="42">
        <v>3</v>
      </c>
      <c r="L114" s="22"/>
      <c r="M114" s="28" t="s">
        <v>26</v>
      </c>
      <c r="N114" s="29"/>
      <c r="O114" s="48"/>
      <c r="P114" s="47">
        <f t="shared" si="10"/>
        <v>41</v>
      </c>
      <c r="Q114" s="49">
        <v>18.579999999999998</v>
      </c>
      <c r="R114" s="50"/>
      <c r="S114" s="51">
        <f t="shared" si="11"/>
        <v>18.579999999999998</v>
      </c>
      <c r="T114" s="52">
        <f t="shared" si="12"/>
        <v>761.78</v>
      </c>
      <c r="U114" s="29"/>
    </row>
    <row r="115" spans="1:21" ht="17.100000000000001" customHeight="1" x14ac:dyDescent="0.25">
      <c r="A115" s="42">
        <v>105</v>
      </c>
      <c r="B115" s="187"/>
      <c r="C115" s="24" t="s">
        <v>347</v>
      </c>
      <c r="D115" s="92" t="s">
        <v>62</v>
      </c>
      <c r="E115" s="100" t="s">
        <v>1461</v>
      </c>
      <c r="F115" s="26">
        <v>21200</v>
      </c>
      <c r="G115" s="22"/>
      <c r="H115" s="22" t="s">
        <v>348</v>
      </c>
      <c r="I115" s="24"/>
      <c r="J115" s="47">
        <v>255</v>
      </c>
      <c r="K115" s="42">
        <v>500</v>
      </c>
      <c r="L115" s="22" t="s">
        <v>26</v>
      </c>
      <c r="M115" s="193" t="s">
        <v>26</v>
      </c>
      <c r="N115" s="29" t="s">
        <v>1461</v>
      </c>
      <c r="O115" s="48"/>
      <c r="P115" s="47">
        <f t="shared" si="10"/>
        <v>255</v>
      </c>
      <c r="Q115" s="49">
        <v>5.42</v>
      </c>
      <c r="R115" s="50"/>
      <c r="S115" s="51">
        <f t="shared" si="11"/>
        <v>5.42</v>
      </c>
      <c r="T115" s="52">
        <f t="shared" si="12"/>
        <v>1382.1</v>
      </c>
      <c r="U115" s="29"/>
    </row>
    <row r="116" spans="1:21" ht="17.100000000000001" customHeight="1" x14ac:dyDescent="0.25">
      <c r="A116" s="22">
        <v>106</v>
      </c>
      <c r="B116" s="190"/>
      <c r="C116" s="188" t="s">
        <v>349</v>
      </c>
      <c r="D116" s="92" t="s">
        <v>62</v>
      </c>
      <c r="E116" s="100" t="s">
        <v>1462</v>
      </c>
      <c r="F116" s="26">
        <v>18990</v>
      </c>
      <c r="G116" s="22"/>
      <c r="H116" s="22" t="s">
        <v>322</v>
      </c>
      <c r="I116" s="24" t="s">
        <v>1530</v>
      </c>
      <c r="J116" s="47">
        <v>38</v>
      </c>
      <c r="K116" s="42">
        <v>6</v>
      </c>
      <c r="L116" s="22" t="s">
        <v>26</v>
      </c>
      <c r="M116" s="193" t="s">
        <v>26</v>
      </c>
      <c r="N116" s="29" t="s">
        <v>1462</v>
      </c>
      <c r="O116" s="48"/>
      <c r="P116" s="47">
        <f t="shared" si="10"/>
        <v>38</v>
      </c>
      <c r="Q116" s="49">
        <v>29.82</v>
      </c>
      <c r="R116" s="50"/>
      <c r="S116" s="51">
        <f t="shared" si="11"/>
        <v>29.82</v>
      </c>
      <c r="T116" s="52">
        <f t="shared" si="12"/>
        <v>1133.1600000000001</v>
      </c>
      <c r="U116" s="29" t="s">
        <v>1546</v>
      </c>
    </row>
    <row r="117" spans="1:21" ht="17.100000000000001" customHeight="1" x14ac:dyDescent="0.25">
      <c r="A117" s="22">
        <v>107</v>
      </c>
      <c r="B117" s="190"/>
      <c r="C117" s="188" t="s">
        <v>350</v>
      </c>
      <c r="D117" s="92" t="s">
        <v>62</v>
      </c>
      <c r="E117" s="100" t="s">
        <v>62</v>
      </c>
      <c r="F117" s="26">
        <v>20460</v>
      </c>
      <c r="G117" s="22"/>
      <c r="H117" s="22" t="s">
        <v>322</v>
      </c>
      <c r="I117" s="24"/>
      <c r="J117" s="47">
        <v>34</v>
      </c>
      <c r="K117" s="42">
        <v>6</v>
      </c>
      <c r="L117" s="22" t="s">
        <v>26</v>
      </c>
      <c r="M117" s="193" t="s">
        <v>26</v>
      </c>
      <c r="N117" s="40" t="s">
        <v>1464</v>
      </c>
      <c r="O117" s="48"/>
      <c r="P117" s="47">
        <f t="shared" si="10"/>
        <v>34</v>
      </c>
      <c r="Q117" s="49">
        <v>34.340000000000003</v>
      </c>
      <c r="R117" s="50"/>
      <c r="S117" s="51">
        <f t="shared" si="11"/>
        <v>34.340000000000003</v>
      </c>
      <c r="T117" s="52">
        <f t="shared" si="12"/>
        <v>1167.5600000000002</v>
      </c>
      <c r="U117" s="29" t="s">
        <v>1546</v>
      </c>
    </row>
    <row r="118" spans="1:21" ht="17.100000000000001" customHeight="1" x14ac:dyDescent="0.25">
      <c r="A118" s="22">
        <v>108</v>
      </c>
      <c r="B118" s="190"/>
      <c r="C118" s="188" t="s">
        <v>351</v>
      </c>
      <c r="D118" s="25" t="s">
        <v>62</v>
      </c>
      <c r="E118" s="100" t="s">
        <v>62</v>
      </c>
      <c r="F118" s="26">
        <v>36970</v>
      </c>
      <c r="G118" s="22"/>
      <c r="H118" s="22" t="s">
        <v>352</v>
      </c>
      <c r="I118" s="24" t="s">
        <v>1531</v>
      </c>
      <c r="J118" s="47">
        <v>63</v>
      </c>
      <c r="K118" s="42">
        <v>30</v>
      </c>
      <c r="L118" s="22" t="s">
        <v>26</v>
      </c>
      <c r="M118" s="193" t="s">
        <v>26</v>
      </c>
      <c r="N118" s="29" t="s">
        <v>1463</v>
      </c>
      <c r="O118" s="48"/>
      <c r="P118" s="47">
        <f t="shared" si="10"/>
        <v>63</v>
      </c>
      <c r="Q118" s="49">
        <v>48.87</v>
      </c>
      <c r="R118" s="50"/>
      <c r="S118" s="51">
        <f t="shared" si="11"/>
        <v>48.87</v>
      </c>
      <c r="T118" s="52">
        <f t="shared" si="12"/>
        <v>3078.81</v>
      </c>
      <c r="U118" s="29" t="s">
        <v>1583</v>
      </c>
    </row>
    <row r="119" spans="1:21" ht="17.100000000000001" customHeight="1" x14ac:dyDescent="0.25">
      <c r="A119" s="42">
        <v>109</v>
      </c>
      <c r="B119" s="187"/>
      <c r="C119" s="188" t="s">
        <v>353</v>
      </c>
      <c r="D119" s="25" t="s">
        <v>62</v>
      </c>
      <c r="E119" s="100" t="s">
        <v>62</v>
      </c>
      <c r="F119" s="26">
        <v>19050</v>
      </c>
      <c r="G119" s="22"/>
      <c r="H119" s="22" t="s">
        <v>339</v>
      </c>
      <c r="I119" s="24"/>
      <c r="J119" s="47">
        <v>140</v>
      </c>
      <c r="K119" s="42">
        <v>4</v>
      </c>
      <c r="L119" s="22" t="s">
        <v>26</v>
      </c>
      <c r="M119" s="193" t="s">
        <v>26</v>
      </c>
      <c r="N119" s="29" t="s">
        <v>1466</v>
      </c>
      <c r="O119" s="48"/>
      <c r="P119" s="47">
        <f t="shared" si="10"/>
        <v>140</v>
      </c>
      <c r="Q119" s="49">
        <v>22.66</v>
      </c>
      <c r="R119" s="50"/>
      <c r="S119" s="51">
        <f t="shared" si="11"/>
        <v>22.66</v>
      </c>
      <c r="T119" s="52">
        <f t="shared" si="12"/>
        <v>3172.4</v>
      </c>
      <c r="U119" s="29"/>
    </row>
    <row r="120" spans="1:21" ht="17.100000000000001" customHeight="1" x14ac:dyDescent="0.25">
      <c r="A120" s="42">
        <v>110</v>
      </c>
      <c r="B120" s="187"/>
      <c r="C120" s="188" t="s">
        <v>354</v>
      </c>
      <c r="D120" s="92" t="s">
        <v>62</v>
      </c>
      <c r="E120" s="100" t="s">
        <v>62</v>
      </c>
      <c r="F120" s="26">
        <v>19060</v>
      </c>
      <c r="G120" s="22"/>
      <c r="H120" s="22" t="s">
        <v>355</v>
      </c>
      <c r="I120" s="24"/>
      <c r="J120" s="47">
        <v>224</v>
      </c>
      <c r="K120" s="42">
        <v>5</v>
      </c>
      <c r="L120" s="22" t="s">
        <v>26</v>
      </c>
      <c r="M120" s="193" t="s">
        <v>26</v>
      </c>
      <c r="N120" s="29" t="s">
        <v>1465</v>
      </c>
      <c r="O120" s="48"/>
      <c r="P120" s="47">
        <f t="shared" si="10"/>
        <v>224</v>
      </c>
      <c r="Q120" s="49">
        <v>24.87</v>
      </c>
      <c r="R120" s="50"/>
      <c r="S120" s="51">
        <v>25.47</v>
      </c>
      <c r="T120" s="52">
        <f t="shared" si="12"/>
        <v>5570.88</v>
      </c>
      <c r="U120" s="29" t="s">
        <v>1582</v>
      </c>
    </row>
    <row r="121" spans="1:21" ht="17.100000000000001" customHeight="1" x14ac:dyDescent="0.25">
      <c r="A121" s="22">
        <v>111</v>
      </c>
      <c r="B121" s="190"/>
      <c r="C121" s="188" t="s">
        <v>356</v>
      </c>
      <c r="D121" s="92" t="s">
        <v>62</v>
      </c>
      <c r="E121" s="100" t="s">
        <v>62</v>
      </c>
      <c r="F121" s="63">
        <v>19130</v>
      </c>
      <c r="G121" s="22"/>
      <c r="H121" s="22" t="s">
        <v>355</v>
      </c>
      <c r="I121" s="24"/>
      <c r="J121" s="47">
        <v>62</v>
      </c>
      <c r="K121" s="42">
        <v>5</v>
      </c>
      <c r="L121" s="22" t="s">
        <v>26</v>
      </c>
      <c r="M121" s="193" t="s">
        <v>26</v>
      </c>
      <c r="N121" s="29" t="s">
        <v>1465</v>
      </c>
      <c r="O121" s="48"/>
      <c r="P121" s="47">
        <f t="shared" si="10"/>
        <v>62</v>
      </c>
      <c r="Q121" s="49">
        <v>28.84</v>
      </c>
      <c r="R121" s="50"/>
      <c r="S121" s="51">
        <f t="shared" si="11"/>
        <v>28.84</v>
      </c>
      <c r="T121" s="52">
        <f t="shared" si="12"/>
        <v>1788.08</v>
      </c>
      <c r="U121" s="29" t="s">
        <v>1582</v>
      </c>
    </row>
    <row r="122" spans="1:21" ht="17.100000000000001" customHeight="1" x14ac:dyDescent="0.25">
      <c r="A122" s="42">
        <v>112</v>
      </c>
      <c r="B122" s="187"/>
      <c r="C122" s="24" t="s">
        <v>357</v>
      </c>
      <c r="D122" s="88" t="s">
        <v>358</v>
      </c>
      <c r="E122" s="88" t="s">
        <v>358</v>
      </c>
      <c r="F122" s="63">
        <v>20980</v>
      </c>
      <c r="G122" s="22" t="s">
        <v>23</v>
      </c>
      <c r="H122" s="22" t="s">
        <v>310</v>
      </c>
      <c r="I122" s="24"/>
      <c r="J122" s="47">
        <v>314</v>
      </c>
      <c r="K122" s="42">
        <v>100</v>
      </c>
      <c r="L122" s="86" t="s">
        <v>26</v>
      </c>
      <c r="M122" s="28" t="s">
        <v>26</v>
      </c>
      <c r="N122" s="29"/>
      <c r="O122" s="48"/>
      <c r="P122" s="47">
        <f t="shared" si="10"/>
        <v>314</v>
      </c>
      <c r="Q122" s="49">
        <v>14.28</v>
      </c>
      <c r="R122" s="50"/>
      <c r="S122" s="51">
        <f t="shared" si="11"/>
        <v>14.28</v>
      </c>
      <c r="T122" s="52">
        <f t="shared" si="12"/>
        <v>4483.92</v>
      </c>
      <c r="U122" s="29"/>
    </row>
    <row r="123" spans="1:21" ht="17.100000000000001" customHeight="1" x14ac:dyDescent="0.25">
      <c r="A123" s="42">
        <v>113</v>
      </c>
      <c r="B123" s="43"/>
      <c r="C123" s="24" t="s">
        <v>359</v>
      </c>
      <c r="D123" s="92" t="s">
        <v>62</v>
      </c>
      <c r="E123" s="100" t="s">
        <v>62</v>
      </c>
      <c r="F123" s="26">
        <v>21380</v>
      </c>
      <c r="G123" s="22"/>
      <c r="H123" s="22" t="s">
        <v>360</v>
      </c>
      <c r="I123" s="24"/>
      <c r="J123" s="47">
        <v>116</v>
      </c>
      <c r="K123" s="42">
        <v>200</v>
      </c>
      <c r="L123" s="22" t="s">
        <v>26</v>
      </c>
      <c r="M123" s="39"/>
      <c r="N123" s="29" t="s">
        <v>1461</v>
      </c>
      <c r="O123" s="48"/>
      <c r="P123" s="47">
        <f t="shared" si="10"/>
        <v>116</v>
      </c>
      <c r="Q123" s="49">
        <v>6.48</v>
      </c>
      <c r="R123" s="50"/>
      <c r="S123" s="51">
        <f t="shared" si="11"/>
        <v>6.48</v>
      </c>
      <c r="T123" s="52">
        <f t="shared" si="12"/>
        <v>751.68000000000006</v>
      </c>
      <c r="U123" s="29"/>
    </row>
    <row r="124" spans="1:21" ht="17.100000000000001" customHeight="1" x14ac:dyDescent="0.25">
      <c r="A124" s="42">
        <v>114</v>
      </c>
      <c r="B124" s="43"/>
      <c r="C124" s="24" t="s">
        <v>361</v>
      </c>
      <c r="D124" s="25" t="s">
        <v>362</v>
      </c>
      <c r="E124" s="25" t="s">
        <v>362</v>
      </c>
      <c r="F124" s="26">
        <v>5254</v>
      </c>
      <c r="G124" s="22" t="s">
        <v>73</v>
      </c>
      <c r="H124" s="22" t="s">
        <v>322</v>
      </c>
      <c r="I124" s="24" t="s">
        <v>363</v>
      </c>
      <c r="J124" s="47">
        <v>125</v>
      </c>
      <c r="K124" s="42">
        <v>6</v>
      </c>
      <c r="L124" s="22" t="s">
        <v>26</v>
      </c>
      <c r="M124" s="28" t="s">
        <v>26</v>
      </c>
      <c r="N124" s="29"/>
      <c r="O124" s="48"/>
      <c r="P124" s="47">
        <f t="shared" si="10"/>
        <v>125</v>
      </c>
      <c r="Q124" s="49">
        <v>29.97</v>
      </c>
      <c r="R124" s="50"/>
      <c r="S124" s="51">
        <f t="shared" si="11"/>
        <v>29.97</v>
      </c>
      <c r="T124" s="52">
        <f t="shared" si="12"/>
        <v>3746.25</v>
      </c>
      <c r="U124" s="29"/>
    </row>
    <row r="125" spans="1:21" ht="17.100000000000001" customHeight="1" x14ac:dyDescent="0.25">
      <c r="A125" s="42">
        <v>115</v>
      </c>
      <c r="B125" s="43"/>
      <c r="C125" s="24" t="s">
        <v>364</v>
      </c>
      <c r="D125" s="36" t="s">
        <v>365</v>
      </c>
      <c r="E125" s="36" t="s">
        <v>365</v>
      </c>
      <c r="F125" s="26">
        <v>25655</v>
      </c>
      <c r="G125" s="22"/>
      <c r="H125" s="22" t="s">
        <v>339</v>
      </c>
      <c r="I125" s="24"/>
      <c r="J125" s="47">
        <v>127</v>
      </c>
      <c r="K125" s="42">
        <v>4</v>
      </c>
      <c r="L125" s="22" t="s">
        <v>26</v>
      </c>
      <c r="M125" s="28" t="s">
        <v>26</v>
      </c>
      <c r="N125" s="29"/>
      <c r="O125" s="48"/>
      <c r="P125" s="47">
        <f t="shared" si="10"/>
        <v>127</v>
      </c>
      <c r="Q125" s="49">
        <v>41.28</v>
      </c>
      <c r="R125" s="50"/>
      <c r="S125" s="51">
        <f t="shared" si="11"/>
        <v>41.28</v>
      </c>
      <c r="T125" s="52">
        <f t="shared" si="12"/>
        <v>5242.5600000000004</v>
      </c>
      <c r="U125" s="29"/>
    </row>
    <row r="126" spans="1:21" ht="17.100000000000001" customHeight="1" x14ac:dyDescent="0.25">
      <c r="A126" s="53">
        <v>116</v>
      </c>
      <c r="B126" s="187"/>
      <c r="C126" s="54" t="s">
        <v>364</v>
      </c>
      <c r="D126" s="101" t="s">
        <v>366</v>
      </c>
      <c r="E126" s="101" t="s">
        <v>366</v>
      </c>
      <c r="F126" s="26">
        <v>25645</v>
      </c>
      <c r="G126" s="56"/>
      <c r="H126" s="56" t="s">
        <v>339</v>
      </c>
      <c r="I126" s="54"/>
      <c r="J126" s="57">
        <v>127</v>
      </c>
      <c r="K126" s="53">
        <v>4</v>
      </c>
      <c r="L126" s="56" t="s">
        <v>26</v>
      </c>
      <c r="M126" s="28" t="s">
        <v>26</v>
      </c>
      <c r="N126" s="58"/>
      <c r="O126" s="59"/>
      <c r="P126" s="57">
        <f t="shared" si="10"/>
        <v>127</v>
      </c>
      <c r="Q126" s="49">
        <v>28.14</v>
      </c>
      <c r="R126" s="50"/>
      <c r="S126" s="60">
        <f t="shared" si="11"/>
        <v>28.14</v>
      </c>
      <c r="T126" s="61">
        <f t="shared" si="12"/>
        <v>3573.78</v>
      </c>
      <c r="U126" s="58"/>
    </row>
    <row r="127" spans="1:21" ht="17.100000000000001" customHeight="1" x14ac:dyDescent="0.25">
      <c r="A127" s="22">
        <v>117</v>
      </c>
      <c r="B127" s="190"/>
      <c r="C127" s="24" t="s">
        <v>367</v>
      </c>
      <c r="D127" s="25" t="s">
        <v>368</v>
      </c>
      <c r="E127" s="25" t="s">
        <v>368</v>
      </c>
      <c r="F127" s="26">
        <v>5012</v>
      </c>
      <c r="G127" s="22" t="s">
        <v>327</v>
      </c>
      <c r="H127" s="22" t="s">
        <v>333</v>
      </c>
      <c r="I127" s="22"/>
      <c r="J127" s="47">
        <v>34</v>
      </c>
      <c r="K127" s="42">
        <v>3</v>
      </c>
      <c r="L127" s="22" t="s">
        <v>26</v>
      </c>
      <c r="M127" s="28" t="s">
        <v>26</v>
      </c>
      <c r="N127" s="29"/>
      <c r="O127" s="48"/>
      <c r="P127" s="47">
        <f t="shared" si="10"/>
        <v>34</v>
      </c>
      <c r="Q127" s="49">
        <v>34.520000000000003</v>
      </c>
      <c r="R127" s="50"/>
      <c r="S127" s="51">
        <f t="shared" si="11"/>
        <v>34.520000000000003</v>
      </c>
      <c r="T127" s="52">
        <f t="shared" si="12"/>
        <v>1173.68</v>
      </c>
      <c r="U127" s="29"/>
    </row>
    <row r="128" spans="1:21" ht="17.100000000000001" customHeight="1" x14ac:dyDescent="0.25">
      <c r="A128" s="22">
        <v>118</v>
      </c>
      <c r="B128" s="190"/>
      <c r="C128" s="24" t="s">
        <v>369</v>
      </c>
      <c r="D128" s="36" t="s">
        <v>370</v>
      </c>
      <c r="E128" s="36" t="s">
        <v>370</v>
      </c>
      <c r="F128" s="26">
        <v>17480</v>
      </c>
      <c r="G128" s="22" t="s">
        <v>77</v>
      </c>
      <c r="H128" s="22" t="s">
        <v>339</v>
      </c>
      <c r="I128" s="24"/>
      <c r="J128" s="47">
        <v>67</v>
      </c>
      <c r="K128" s="42">
        <v>4</v>
      </c>
      <c r="L128" s="86" t="s">
        <v>26</v>
      </c>
      <c r="M128" s="28" t="s">
        <v>26</v>
      </c>
      <c r="N128" s="29"/>
      <c r="O128" s="48"/>
      <c r="P128" s="47">
        <f t="shared" si="10"/>
        <v>67</v>
      </c>
      <c r="Q128" s="49">
        <v>60.87</v>
      </c>
      <c r="R128" s="50"/>
      <c r="S128" s="51">
        <f t="shared" si="11"/>
        <v>60.87</v>
      </c>
      <c r="T128" s="52">
        <f t="shared" si="12"/>
        <v>4078.29</v>
      </c>
      <c r="U128" s="29"/>
    </row>
    <row r="129" spans="1:21" ht="17.100000000000001" customHeight="1" x14ac:dyDescent="0.25">
      <c r="A129" s="22">
        <v>119</v>
      </c>
      <c r="B129" s="190"/>
      <c r="C129" s="24" t="s">
        <v>371</v>
      </c>
      <c r="D129" s="36" t="s">
        <v>372</v>
      </c>
      <c r="E129" s="36" t="s">
        <v>372</v>
      </c>
      <c r="F129" s="26">
        <v>25715</v>
      </c>
      <c r="G129" s="22"/>
      <c r="H129" s="22" t="s">
        <v>333</v>
      </c>
      <c r="I129" s="24" t="s">
        <v>373</v>
      </c>
      <c r="J129" s="47">
        <v>42</v>
      </c>
      <c r="K129" s="42">
        <v>3</v>
      </c>
      <c r="L129" s="22" t="s">
        <v>26</v>
      </c>
      <c r="M129" s="28" t="s">
        <v>26</v>
      </c>
      <c r="N129" s="29"/>
      <c r="O129" s="48"/>
      <c r="P129" s="47">
        <f t="shared" si="10"/>
        <v>42</v>
      </c>
      <c r="Q129" s="49">
        <v>49.94</v>
      </c>
      <c r="R129" s="50"/>
      <c r="S129" s="51">
        <f t="shared" si="11"/>
        <v>49.94</v>
      </c>
      <c r="T129" s="52">
        <f t="shared" si="12"/>
        <v>2097.48</v>
      </c>
      <c r="U129" s="29"/>
    </row>
    <row r="130" spans="1:21" ht="17.100000000000001" customHeight="1" x14ac:dyDescent="0.25">
      <c r="A130" s="22">
        <v>120</v>
      </c>
      <c r="B130" s="187"/>
      <c r="C130" s="24" t="s">
        <v>374</v>
      </c>
      <c r="D130" s="36" t="s">
        <v>372</v>
      </c>
      <c r="E130" s="88" t="s">
        <v>375</v>
      </c>
      <c r="F130" s="26">
        <v>21515</v>
      </c>
      <c r="G130" s="22" t="s">
        <v>23</v>
      </c>
      <c r="H130" s="22" t="s">
        <v>310</v>
      </c>
      <c r="I130" s="24"/>
      <c r="J130" s="47">
        <v>275</v>
      </c>
      <c r="K130" s="42">
        <v>100</v>
      </c>
      <c r="L130" s="22" t="s">
        <v>26</v>
      </c>
      <c r="M130" s="28" t="s">
        <v>26</v>
      </c>
      <c r="N130" s="29"/>
      <c r="O130" s="48"/>
      <c r="P130" s="47">
        <f t="shared" si="10"/>
        <v>275</v>
      </c>
      <c r="Q130" s="49">
        <v>14.42</v>
      </c>
      <c r="R130" s="50"/>
      <c r="S130" s="51">
        <f t="shared" si="11"/>
        <v>14.42</v>
      </c>
      <c r="T130" s="52">
        <f t="shared" si="12"/>
        <v>3965.5</v>
      </c>
      <c r="U130" s="29"/>
    </row>
    <row r="131" spans="1:21" ht="17.100000000000001" customHeight="1" x14ac:dyDescent="0.25">
      <c r="A131" s="22">
        <v>121</v>
      </c>
      <c r="B131" s="190"/>
      <c r="C131" s="24" t="s">
        <v>376</v>
      </c>
      <c r="D131" s="25" t="s">
        <v>377</v>
      </c>
      <c r="E131" s="25" t="s">
        <v>377</v>
      </c>
      <c r="F131" s="26">
        <v>25608</v>
      </c>
      <c r="G131" s="22" t="s">
        <v>49</v>
      </c>
      <c r="H131" s="22" t="s">
        <v>378</v>
      </c>
      <c r="I131" s="24" t="s">
        <v>379</v>
      </c>
      <c r="J131" s="47">
        <v>32</v>
      </c>
      <c r="K131" s="42">
        <v>2</v>
      </c>
      <c r="L131" s="22" t="s">
        <v>26</v>
      </c>
      <c r="M131" s="28" t="s">
        <v>26</v>
      </c>
      <c r="N131" s="29"/>
      <c r="O131" s="48"/>
      <c r="P131" s="47">
        <f t="shared" si="10"/>
        <v>32</v>
      </c>
      <c r="Q131" s="49">
        <v>54.28</v>
      </c>
      <c r="R131" s="50"/>
      <c r="S131" s="51">
        <f t="shared" si="11"/>
        <v>54.28</v>
      </c>
      <c r="T131" s="52">
        <f t="shared" si="12"/>
        <v>1736.96</v>
      </c>
      <c r="U131" s="29" t="s">
        <v>1579</v>
      </c>
    </row>
    <row r="132" spans="1:21" ht="17.100000000000001" customHeight="1" x14ac:dyDescent="0.25">
      <c r="A132" s="42">
        <v>122</v>
      </c>
      <c r="B132" s="43"/>
      <c r="C132" s="24" t="s">
        <v>380</v>
      </c>
      <c r="D132" s="36" t="s">
        <v>381</v>
      </c>
      <c r="E132" s="36" t="s">
        <v>381</v>
      </c>
      <c r="F132" s="26">
        <v>25780</v>
      </c>
      <c r="G132" s="22"/>
      <c r="H132" s="22" t="s">
        <v>339</v>
      </c>
      <c r="I132" s="24"/>
      <c r="J132" s="47">
        <v>185</v>
      </c>
      <c r="K132" s="42">
        <v>4</v>
      </c>
      <c r="L132" s="22" t="s">
        <v>26</v>
      </c>
      <c r="M132" s="28" t="s">
        <v>26</v>
      </c>
      <c r="N132" s="29"/>
      <c r="O132" s="48"/>
      <c r="P132" s="47">
        <f t="shared" si="10"/>
        <v>185</v>
      </c>
      <c r="Q132" s="49">
        <v>46.34</v>
      </c>
      <c r="R132" s="50"/>
      <c r="S132" s="51">
        <f t="shared" si="11"/>
        <v>46.34</v>
      </c>
      <c r="T132" s="52">
        <f t="shared" si="12"/>
        <v>8572.9000000000015</v>
      </c>
      <c r="U132" s="29" t="s">
        <v>1579</v>
      </c>
    </row>
    <row r="133" spans="1:21" ht="17.100000000000001" customHeight="1" x14ac:dyDescent="0.25">
      <c r="A133" s="42">
        <v>123</v>
      </c>
      <c r="B133" s="43"/>
      <c r="C133" s="24" t="s">
        <v>382</v>
      </c>
      <c r="D133" s="36" t="s">
        <v>383</v>
      </c>
      <c r="E133" s="36" t="s">
        <v>383</v>
      </c>
      <c r="F133" s="26">
        <v>5250</v>
      </c>
      <c r="G133" s="22" t="s">
        <v>73</v>
      </c>
      <c r="H133" s="22" t="s">
        <v>384</v>
      </c>
      <c r="I133" s="24" t="s">
        <v>385</v>
      </c>
      <c r="J133" s="47">
        <v>844</v>
      </c>
      <c r="K133" s="42">
        <v>84</v>
      </c>
      <c r="L133" s="22" t="s">
        <v>26</v>
      </c>
      <c r="M133" s="28" t="s">
        <v>26</v>
      </c>
      <c r="N133" s="29"/>
      <c r="O133" s="48"/>
      <c r="P133" s="47">
        <f t="shared" si="10"/>
        <v>844</v>
      </c>
      <c r="Q133" s="49">
        <v>25.58</v>
      </c>
      <c r="R133" s="50"/>
      <c r="S133" s="51">
        <f t="shared" si="11"/>
        <v>25.58</v>
      </c>
      <c r="T133" s="52">
        <f t="shared" si="12"/>
        <v>21589.519999999997</v>
      </c>
      <c r="U133" s="29"/>
    </row>
    <row r="134" spans="1:21" ht="17.100000000000001" customHeight="1" x14ac:dyDescent="0.25">
      <c r="A134" s="22">
        <v>124</v>
      </c>
      <c r="B134" s="190"/>
      <c r="C134" s="24" t="s">
        <v>386</v>
      </c>
      <c r="D134" s="36" t="s">
        <v>387</v>
      </c>
      <c r="E134" s="36" t="s">
        <v>387</v>
      </c>
      <c r="F134" s="63">
        <v>25613</v>
      </c>
      <c r="G134" s="22"/>
      <c r="H134" s="22" t="s">
        <v>388</v>
      </c>
      <c r="I134" s="24"/>
      <c r="J134" s="47">
        <v>42</v>
      </c>
      <c r="K134" s="42">
        <v>2</v>
      </c>
      <c r="L134" s="22" t="s">
        <v>26</v>
      </c>
      <c r="M134" s="28" t="s">
        <v>26</v>
      </c>
      <c r="N134" s="29"/>
      <c r="O134" s="48"/>
      <c r="P134" s="47">
        <f t="shared" si="10"/>
        <v>42</v>
      </c>
      <c r="Q134" s="49">
        <v>40.880000000000003</v>
      </c>
      <c r="R134" s="50"/>
      <c r="S134" s="51">
        <f t="shared" si="11"/>
        <v>40.880000000000003</v>
      </c>
      <c r="T134" s="52">
        <f t="shared" si="12"/>
        <v>1716.96</v>
      </c>
      <c r="U134" s="29" t="s">
        <v>1579</v>
      </c>
    </row>
    <row r="135" spans="1:21" ht="17.100000000000001" customHeight="1" x14ac:dyDescent="0.25">
      <c r="A135" s="22">
        <v>125</v>
      </c>
      <c r="B135" s="190"/>
      <c r="C135" s="24" t="s">
        <v>389</v>
      </c>
      <c r="D135" s="36" t="s">
        <v>390</v>
      </c>
      <c r="E135" s="36" t="s">
        <v>390</v>
      </c>
      <c r="F135" s="26">
        <v>25684</v>
      </c>
      <c r="G135" s="22" t="s">
        <v>327</v>
      </c>
      <c r="H135" s="22" t="s">
        <v>391</v>
      </c>
      <c r="I135" s="24"/>
      <c r="J135" s="47">
        <v>41</v>
      </c>
      <c r="K135" s="42">
        <v>2</v>
      </c>
      <c r="L135" s="22" t="s">
        <v>26</v>
      </c>
      <c r="M135" s="28" t="s">
        <v>26</v>
      </c>
      <c r="N135" s="29"/>
      <c r="O135" s="48"/>
      <c r="P135" s="47">
        <f t="shared" si="10"/>
        <v>41</v>
      </c>
      <c r="Q135" s="49">
        <v>30.58</v>
      </c>
      <c r="R135" s="50"/>
      <c r="S135" s="51">
        <f t="shared" si="11"/>
        <v>30.58</v>
      </c>
      <c r="T135" s="52">
        <f t="shared" si="12"/>
        <v>1253.78</v>
      </c>
      <c r="U135" s="29"/>
    </row>
    <row r="136" spans="1:21" ht="17.100000000000001" customHeight="1" x14ac:dyDescent="0.25">
      <c r="A136" s="42">
        <v>126</v>
      </c>
      <c r="B136" s="187"/>
      <c r="C136" s="24" t="s">
        <v>392</v>
      </c>
      <c r="D136" s="36" t="s">
        <v>393</v>
      </c>
      <c r="E136" s="36" t="s">
        <v>393</v>
      </c>
      <c r="F136" s="26">
        <v>21405</v>
      </c>
      <c r="G136" s="22" t="s">
        <v>327</v>
      </c>
      <c r="H136" s="22" t="s">
        <v>310</v>
      </c>
      <c r="I136" s="24"/>
      <c r="J136" s="47">
        <v>267</v>
      </c>
      <c r="K136" s="42">
        <v>100</v>
      </c>
      <c r="L136" s="22" t="s">
        <v>26</v>
      </c>
      <c r="M136" s="28" t="s">
        <v>26</v>
      </c>
      <c r="N136" s="29"/>
      <c r="O136" s="48"/>
      <c r="P136" s="47">
        <f t="shared" si="10"/>
        <v>267</v>
      </c>
      <c r="Q136" s="49">
        <v>14.61</v>
      </c>
      <c r="R136" s="50"/>
      <c r="S136" s="51">
        <f t="shared" si="11"/>
        <v>14.61</v>
      </c>
      <c r="T136" s="52">
        <f t="shared" si="12"/>
        <v>3900.87</v>
      </c>
      <c r="U136" s="29"/>
    </row>
    <row r="137" spans="1:21" ht="17.100000000000001" customHeight="1" x14ac:dyDescent="0.25">
      <c r="A137" s="42">
        <v>127</v>
      </c>
      <c r="B137" s="187"/>
      <c r="C137" s="24" t="s">
        <v>394</v>
      </c>
      <c r="D137" s="36" t="s">
        <v>393</v>
      </c>
      <c r="E137" s="88" t="s">
        <v>395</v>
      </c>
      <c r="F137" s="41" t="s">
        <v>1467</v>
      </c>
      <c r="G137" s="22" t="s">
        <v>23</v>
      </c>
      <c r="H137" s="22" t="s">
        <v>310</v>
      </c>
      <c r="I137" s="24"/>
      <c r="J137" s="47">
        <v>188</v>
      </c>
      <c r="K137" s="42">
        <v>100</v>
      </c>
      <c r="L137" s="22" t="s">
        <v>26</v>
      </c>
      <c r="M137" s="28" t="s">
        <v>26</v>
      </c>
      <c r="N137" s="29"/>
      <c r="O137" s="48"/>
      <c r="P137" s="47">
        <f t="shared" si="10"/>
        <v>188</v>
      </c>
      <c r="Q137" s="49">
        <v>13.12</v>
      </c>
      <c r="R137" s="50"/>
      <c r="S137" s="51">
        <f t="shared" si="11"/>
        <v>13.12</v>
      </c>
      <c r="T137" s="52">
        <f t="shared" si="12"/>
        <v>2466.56</v>
      </c>
      <c r="U137" s="29"/>
    </row>
    <row r="138" spans="1:21" ht="17.100000000000001" customHeight="1" x14ac:dyDescent="0.25">
      <c r="A138" s="22">
        <v>128</v>
      </c>
      <c r="B138" s="190"/>
      <c r="C138" s="24" t="s">
        <v>396</v>
      </c>
      <c r="D138" s="36" t="s">
        <v>397</v>
      </c>
      <c r="E138" s="36" t="s">
        <v>397</v>
      </c>
      <c r="F138" s="26">
        <v>17503</v>
      </c>
      <c r="G138" s="22" t="s">
        <v>77</v>
      </c>
      <c r="H138" s="22" t="s">
        <v>398</v>
      </c>
      <c r="I138" s="24"/>
      <c r="J138" s="47">
        <v>77</v>
      </c>
      <c r="K138" s="42">
        <v>256</v>
      </c>
      <c r="L138" s="86" t="s">
        <v>26</v>
      </c>
      <c r="M138" s="28" t="s">
        <v>26</v>
      </c>
      <c r="N138" s="29"/>
      <c r="O138" s="48"/>
      <c r="P138" s="47">
        <f t="shared" si="10"/>
        <v>77</v>
      </c>
      <c r="Q138" s="49">
        <v>28.34</v>
      </c>
      <c r="R138" s="50"/>
      <c r="S138" s="51">
        <f t="shared" si="11"/>
        <v>28.34</v>
      </c>
      <c r="T138" s="52">
        <f t="shared" si="12"/>
        <v>2182.1799999999998</v>
      </c>
      <c r="U138" s="29"/>
    </row>
    <row r="139" spans="1:21" ht="17.100000000000001" customHeight="1" x14ac:dyDescent="0.25">
      <c r="A139" s="102">
        <v>129</v>
      </c>
      <c r="B139" s="43"/>
      <c r="C139" s="103" t="s">
        <v>399</v>
      </c>
      <c r="D139" s="92" t="s">
        <v>62</v>
      </c>
      <c r="E139" s="100" t="s">
        <v>62</v>
      </c>
      <c r="F139" s="26">
        <v>21557</v>
      </c>
      <c r="G139" s="104"/>
      <c r="H139" s="104" t="s">
        <v>318</v>
      </c>
      <c r="I139" s="103"/>
      <c r="J139" s="105">
        <v>763</v>
      </c>
      <c r="K139" s="102">
        <v>100</v>
      </c>
      <c r="L139" s="22" t="s">
        <v>26</v>
      </c>
      <c r="M139" s="39"/>
      <c r="N139" s="106" t="s">
        <v>1468</v>
      </c>
      <c r="O139" s="107"/>
      <c r="P139" s="105">
        <f t="shared" si="10"/>
        <v>763</v>
      </c>
      <c r="Q139" s="108">
        <v>14.78</v>
      </c>
      <c r="R139" s="109"/>
      <c r="S139" s="110">
        <f t="shared" si="11"/>
        <v>14.78</v>
      </c>
      <c r="T139" s="111">
        <f t="shared" si="12"/>
        <v>11277.14</v>
      </c>
      <c r="U139" s="29" t="s">
        <v>1546</v>
      </c>
    </row>
    <row r="140" spans="1:21" ht="17.100000000000001" customHeight="1" x14ac:dyDescent="0.25">
      <c r="A140" s="42">
        <v>130</v>
      </c>
      <c r="B140" s="43"/>
      <c r="C140" s="24" t="s">
        <v>400</v>
      </c>
      <c r="D140" s="88" t="s">
        <v>401</v>
      </c>
      <c r="E140" s="88" t="s">
        <v>401</v>
      </c>
      <c r="F140" s="63">
        <v>21565</v>
      </c>
      <c r="G140" s="22" t="s">
        <v>23</v>
      </c>
      <c r="H140" s="22" t="s">
        <v>310</v>
      </c>
      <c r="I140" s="24"/>
      <c r="J140" s="47">
        <v>476</v>
      </c>
      <c r="K140" s="42">
        <v>100</v>
      </c>
      <c r="L140" s="86" t="s">
        <v>26</v>
      </c>
      <c r="M140" s="28" t="s">
        <v>26</v>
      </c>
      <c r="N140" s="29" t="s">
        <v>1468</v>
      </c>
      <c r="O140" s="48"/>
      <c r="P140" s="47">
        <f t="shared" si="10"/>
        <v>476</v>
      </c>
      <c r="Q140" s="49">
        <v>12.32</v>
      </c>
      <c r="R140" s="50"/>
      <c r="S140" s="51">
        <f t="shared" si="11"/>
        <v>12.32</v>
      </c>
      <c r="T140" s="52">
        <f t="shared" si="12"/>
        <v>5864.32</v>
      </c>
      <c r="U140" s="29"/>
    </row>
    <row r="141" spans="1:21" ht="17.100000000000001" customHeight="1" x14ac:dyDescent="0.25">
      <c r="A141" s="199" t="str">
        <f>"Cookie Dough = "&amp;DOLLAR(SUM(T142:T149),2)</f>
        <v>Cookie Dough = $53,707.95</v>
      </c>
      <c r="B141" s="199"/>
      <c r="C141" s="199"/>
      <c r="D141" s="66"/>
      <c r="E141" s="66"/>
      <c r="F141" s="64"/>
      <c r="G141" s="16"/>
      <c r="H141" s="16"/>
      <c r="I141" s="66"/>
      <c r="J141" s="67"/>
      <c r="K141" s="68"/>
      <c r="L141" s="16"/>
      <c r="M141" s="17"/>
      <c r="N141" s="16"/>
      <c r="O141" s="69"/>
      <c r="P141" s="67"/>
      <c r="Q141" s="70"/>
      <c r="R141" s="71"/>
      <c r="S141" s="71">
        <f t="shared" si="11"/>
        <v>0</v>
      </c>
      <c r="T141" s="72"/>
      <c r="U141" s="16"/>
    </row>
    <row r="142" spans="1:21" ht="17.100000000000001" customHeight="1" x14ac:dyDescent="0.25">
      <c r="A142" s="42">
        <v>131</v>
      </c>
      <c r="B142" s="43"/>
      <c r="C142" s="24" t="s">
        <v>402</v>
      </c>
      <c r="D142" s="36" t="s">
        <v>403</v>
      </c>
      <c r="E142" s="36" t="s">
        <v>403</v>
      </c>
      <c r="F142" s="63">
        <v>41847</v>
      </c>
      <c r="G142" s="22" t="s">
        <v>29</v>
      </c>
      <c r="H142" s="22" t="s">
        <v>404</v>
      </c>
      <c r="I142" s="24" t="s">
        <v>405</v>
      </c>
      <c r="J142" s="47">
        <v>192</v>
      </c>
      <c r="K142" s="42">
        <v>384</v>
      </c>
      <c r="L142" s="86" t="s">
        <v>26</v>
      </c>
      <c r="M142" s="28" t="s">
        <v>26</v>
      </c>
      <c r="N142" s="29"/>
      <c r="O142" s="48"/>
      <c r="P142" s="47">
        <f t="shared" ref="P142:P149" si="13">ROUND(IF(ISBLANK(O142)=TRUE,J142,(J142*K142)/O142),0)</f>
        <v>192</v>
      </c>
      <c r="Q142" s="49">
        <v>44.68</v>
      </c>
      <c r="R142" s="50"/>
      <c r="S142" s="51">
        <f t="shared" si="11"/>
        <v>44.68</v>
      </c>
      <c r="T142" s="52">
        <f t="shared" ref="T142:T149" si="14">P142*Q142</f>
        <v>8578.56</v>
      </c>
      <c r="U142" s="29"/>
    </row>
    <row r="143" spans="1:21" ht="17.100000000000001" customHeight="1" x14ac:dyDescent="0.25">
      <c r="A143" s="42">
        <v>132</v>
      </c>
      <c r="B143" s="43"/>
      <c r="C143" s="24" t="s">
        <v>406</v>
      </c>
      <c r="D143" s="36" t="s">
        <v>407</v>
      </c>
      <c r="E143" s="36" t="s">
        <v>407</v>
      </c>
      <c r="F143" s="63">
        <v>41844</v>
      </c>
      <c r="G143" s="22" t="s">
        <v>29</v>
      </c>
      <c r="H143" s="22" t="s">
        <v>404</v>
      </c>
      <c r="I143" s="24" t="s">
        <v>405</v>
      </c>
      <c r="J143" s="47">
        <v>374</v>
      </c>
      <c r="K143" s="42">
        <v>384</v>
      </c>
      <c r="L143" s="86" t="s">
        <v>26</v>
      </c>
      <c r="M143" s="28" t="s">
        <v>26</v>
      </c>
      <c r="N143" s="29"/>
      <c r="O143" s="48"/>
      <c r="P143" s="47">
        <f t="shared" si="13"/>
        <v>374</v>
      </c>
      <c r="Q143" s="49">
        <v>42.28</v>
      </c>
      <c r="R143" s="50"/>
      <c r="S143" s="51">
        <f t="shared" si="11"/>
        <v>42.28</v>
      </c>
      <c r="T143" s="52">
        <f t="shared" si="14"/>
        <v>15812.720000000001</v>
      </c>
      <c r="U143" s="29"/>
    </row>
    <row r="144" spans="1:21" ht="17.100000000000001" customHeight="1" x14ac:dyDescent="0.25">
      <c r="A144" s="22">
        <v>133</v>
      </c>
      <c r="B144" s="190"/>
      <c r="C144" s="24" t="s">
        <v>408</v>
      </c>
      <c r="D144" s="36" t="s">
        <v>409</v>
      </c>
      <c r="E144" s="36" t="s">
        <v>409</v>
      </c>
      <c r="F144" s="63">
        <v>41386</v>
      </c>
      <c r="G144" s="22" t="s">
        <v>29</v>
      </c>
      <c r="H144" s="22" t="s">
        <v>404</v>
      </c>
      <c r="I144" s="24" t="s">
        <v>405</v>
      </c>
      <c r="J144" s="47">
        <v>80</v>
      </c>
      <c r="K144" s="42">
        <v>384</v>
      </c>
      <c r="L144" s="86" t="s">
        <v>26</v>
      </c>
      <c r="M144" s="28" t="s">
        <v>26</v>
      </c>
      <c r="N144" s="29"/>
      <c r="O144" s="48"/>
      <c r="P144" s="47">
        <f t="shared" si="13"/>
        <v>80</v>
      </c>
      <c r="Q144" s="49">
        <v>43.59</v>
      </c>
      <c r="R144" s="50"/>
      <c r="S144" s="51">
        <f t="shared" si="11"/>
        <v>43.59</v>
      </c>
      <c r="T144" s="52">
        <f t="shared" si="14"/>
        <v>3487.2000000000003</v>
      </c>
      <c r="U144" s="29"/>
    </row>
    <row r="145" spans="1:21" ht="17.100000000000001" customHeight="1" x14ac:dyDescent="0.25">
      <c r="A145" s="42">
        <v>134</v>
      </c>
      <c r="B145" s="43"/>
      <c r="C145" s="24" t="s">
        <v>410</v>
      </c>
      <c r="D145" s="36" t="s">
        <v>411</v>
      </c>
      <c r="E145" s="36" t="s">
        <v>411</v>
      </c>
      <c r="F145" s="63">
        <v>41846</v>
      </c>
      <c r="G145" s="22" t="s">
        <v>29</v>
      </c>
      <c r="H145" s="22" t="s">
        <v>404</v>
      </c>
      <c r="I145" s="24" t="s">
        <v>405</v>
      </c>
      <c r="J145" s="47">
        <v>130</v>
      </c>
      <c r="K145" s="42">
        <v>384</v>
      </c>
      <c r="L145" s="86" t="s">
        <v>26</v>
      </c>
      <c r="M145" s="28" t="s">
        <v>26</v>
      </c>
      <c r="N145" s="29"/>
      <c r="O145" s="48"/>
      <c r="P145" s="47">
        <f t="shared" si="13"/>
        <v>130</v>
      </c>
      <c r="Q145" s="49">
        <v>42.34</v>
      </c>
      <c r="R145" s="50"/>
      <c r="S145" s="51">
        <f t="shared" si="11"/>
        <v>42.34</v>
      </c>
      <c r="T145" s="52">
        <f t="shared" si="14"/>
        <v>5504.2000000000007</v>
      </c>
      <c r="U145" s="29"/>
    </row>
    <row r="146" spans="1:21" ht="17.100000000000001" customHeight="1" x14ac:dyDescent="0.25">
      <c r="A146" s="42">
        <v>135</v>
      </c>
      <c r="B146" s="43"/>
      <c r="C146" s="24" t="s">
        <v>412</v>
      </c>
      <c r="D146" s="36" t="s">
        <v>413</v>
      </c>
      <c r="E146" s="36" t="s">
        <v>413</v>
      </c>
      <c r="F146" s="63">
        <v>41834</v>
      </c>
      <c r="G146" s="22" t="s">
        <v>29</v>
      </c>
      <c r="H146" s="22" t="s">
        <v>414</v>
      </c>
      <c r="I146" s="24" t="s">
        <v>405</v>
      </c>
      <c r="J146" s="47">
        <v>223</v>
      </c>
      <c r="K146" s="42">
        <v>180</v>
      </c>
      <c r="L146" s="86" t="s">
        <v>26</v>
      </c>
      <c r="M146" s="28" t="s">
        <v>26</v>
      </c>
      <c r="N146" s="29"/>
      <c r="O146" s="48"/>
      <c r="P146" s="47">
        <f t="shared" si="13"/>
        <v>223</v>
      </c>
      <c r="Q146" s="49">
        <v>32.58</v>
      </c>
      <c r="R146" s="50"/>
      <c r="S146" s="51">
        <f t="shared" si="11"/>
        <v>32.58</v>
      </c>
      <c r="T146" s="52">
        <f t="shared" si="14"/>
        <v>7265.3399999999992</v>
      </c>
      <c r="U146" s="29"/>
    </row>
    <row r="147" spans="1:21" ht="17.100000000000001" customHeight="1" x14ac:dyDescent="0.25">
      <c r="A147" s="42">
        <v>136</v>
      </c>
      <c r="B147" s="43"/>
      <c r="C147" s="24" t="s">
        <v>415</v>
      </c>
      <c r="D147" s="36" t="s">
        <v>416</v>
      </c>
      <c r="E147" s="36" t="s">
        <v>416</v>
      </c>
      <c r="F147" s="63">
        <v>41830</v>
      </c>
      <c r="G147" s="22" t="s">
        <v>29</v>
      </c>
      <c r="H147" s="22" t="s">
        <v>414</v>
      </c>
      <c r="I147" s="24" t="s">
        <v>405</v>
      </c>
      <c r="J147" s="47">
        <v>183</v>
      </c>
      <c r="K147" s="42">
        <v>180</v>
      </c>
      <c r="L147" s="86" t="s">
        <v>26</v>
      </c>
      <c r="M147" s="28" t="s">
        <v>26</v>
      </c>
      <c r="N147" s="29"/>
      <c r="O147" s="48"/>
      <c r="P147" s="47">
        <f t="shared" si="13"/>
        <v>183</v>
      </c>
      <c r="Q147" s="49">
        <v>30.87</v>
      </c>
      <c r="R147" s="50"/>
      <c r="S147" s="51">
        <f t="shared" si="11"/>
        <v>30.87</v>
      </c>
      <c r="T147" s="52">
        <f t="shared" si="14"/>
        <v>5649.21</v>
      </c>
      <c r="U147" s="29"/>
    </row>
    <row r="148" spans="1:21" ht="17.100000000000001" customHeight="1" x14ac:dyDescent="0.25">
      <c r="A148" s="42">
        <v>137</v>
      </c>
      <c r="B148" s="43"/>
      <c r="C148" s="24" t="s">
        <v>417</v>
      </c>
      <c r="D148" s="36" t="s">
        <v>418</v>
      </c>
      <c r="E148" s="36" t="s">
        <v>418</v>
      </c>
      <c r="F148" s="63">
        <v>41735</v>
      </c>
      <c r="G148" s="22" t="s">
        <v>29</v>
      </c>
      <c r="H148" s="22" t="s">
        <v>414</v>
      </c>
      <c r="I148" s="24" t="s">
        <v>405</v>
      </c>
      <c r="J148" s="47">
        <v>132</v>
      </c>
      <c r="K148" s="42">
        <v>180</v>
      </c>
      <c r="L148" s="86" t="s">
        <v>26</v>
      </c>
      <c r="M148" s="28" t="s">
        <v>26</v>
      </c>
      <c r="N148" s="29"/>
      <c r="O148" s="48"/>
      <c r="P148" s="47">
        <f t="shared" si="13"/>
        <v>132</v>
      </c>
      <c r="Q148" s="49">
        <v>31.82</v>
      </c>
      <c r="R148" s="50"/>
      <c r="S148" s="51">
        <f t="shared" si="11"/>
        <v>31.82</v>
      </c>
      <c r="T148" s="52">
        <f t="shared" si="14"/>
        <v>4200.24</v>
      </c>
      <c r="U148" s="29"/>
    </row>
    <row r="149" spans="1:21" ht="17.100000000000001" customHeight="1" x14ac:dyDescent="0.25">
      <c r="A149" s="42">
        <v>138</v>
      </c>
      <c r="B149" s="43"/>
      <c r="C149" s="24" t="s">
        <v>419</v>
      </c>
      <c r="D149" s="36" t="s">
        <v>420</v>
      </c>
      <c r="E149" s="36" t="s">
        <v>420</v>
      </c>
      <c r="F149" s="63">
        <v>41836</v>
      </c>
      <c r="G149" s="22" t="s">
        <v>29</v>
      </c>
      <c r="H149" s="22" t="s">
        <v>414</v>
      </c>
      <c r="I149" s="24" t="s">
        <v>405</v>
      </c>
      <c r="J149" s="47">
        <v>104</v>
      </c>
      <c r="K149" s="42">
        <v>180</v>
      </c>
      <c r="L149" s="86" t="s">
        <v>26</v>
      </c>
      <c r="M149" s="28" t="s">
        <v>26</v>
      </c>
      <c r="N149" s="29"/>
      <c r="O149" s="48"/>
      <c r="P149" s="47">
        <f t="shared" si="13"/>
        <v>104</v>
      </c>
      <c r="Q149" s="49">
        <v>30.87</v>
      </c>
      <c r="R149" s="50"/>
      <c r="S149" s="51">
        <f t="shared" si="11"/>
        <v>30.87</v>
      </c>
      <c r="T149" s="52">
        <f t="shared" si="14"/>
        <v>3210.48</v>
      </c>
      <c r="U149" s="29"/>
    </row>
    <row r="150" spans="1:21" ht="17.100000000000001" customHeight="1" x14ac:dyDescent="0.25">
      <c r="A150" s="199" t="str">
        <f>"Dairy = "&amp;DOLLAR(SUM(T151:T193),2)</f>
        <v>Dairy = $533,876.49</v>
      </c>
      <c r="B150" s="199"/>
      <c r="C150" s="199"/>
      <c r="D150" s="66"/>
      <c r="E150" s="66"/>
      <c r="F150" s="64"/>
      <c r="G150" s="16"/>
      <c r="H150" s="16"/>
      <c r="I150" s="66"/>
      <c r="J150" s="67"/>
      <c r="K150" s="68"/>
      <c r="L150" s="16"/>
      <c r="M150" s="17"/>
      <c r="N150" s="16"/>
      <c r="O150" s="69"/>
      <c r="P150" s="67"/>
      <c r="Q150" s="70"/>
      <c r="R150" s="71"/>
      <c r="S150" s="71"/>
      <c r="T150" s="72"/>
      <c r="U150" s="16"/>
    </row>
    <row r="151" spans="1:21" ht="17.100000000000001" customHeight="1" x14ac:dyDescent="0.25">
      <c r="A151" s="22">
        <v>139</v>
      </c>
      <c r="B151" s="43"/>
      <c r="C151" s="24" t="s">
        <v>421</v>
      </c>
      <c r="D151" s="92" t="s">
        <v>62</v>
      </c>
      <c r="E151" s="100" t="s">
        <v>62</v>
      </c>
      <c r="F151" s="63">
        <v>30120</v>
      </c>
      <c r="G151" s="22"/>
      <c r="H151" s="22" t="s">
        <v>422</v>
      </c>
      <c r="I151" s="24" t="s">
        <v>423</v>
      </c>
      <c r="J151" s="47">
        <v>869</v>
      </c>
      <c r="K151" s="42">
        <v>30</v>
      </c>
      <c r="L151" s="22" t="s">
        <v>26</v>
      </c>
      <c r="M151" s="39"/>
      <c r="N151" s="29" t="s">
        <v>1469</v>
      </c>
      <c r="O151" s="48"/>
      <c r="P151" s="47">
        <f t="shared" ref="P151:P164" si="15">ROUND(IF(ISBLANK(O151)=TRUE,J151,(J151*K151)/O151),0)</f>
        <v>869</v>
      </c>
      <c r="Q151" s="49">
        <v>31.28</v>
      </c>
      <c r="R151" s="50"/>
      <c r="S151" s="51">
        <f t="shared" ref="S151:S211" si="16">IF(ISBLANK(Q151),0,(Q151-R151))</f>
        <v>31.28</v>
      </c>
      <c r="T151" s="52">
        <f t="shared" ref="T151:T164" si="17">P151*Q151</f>
        <v>27182.32</v>
      </c>
      <c r="U151" s="29" t="s">
        <v>1598</v>
      </c>
    </row>
    <row r="152" spans="1:21" ht="17.100000000000001" customHeight="1" x14ac:dyDescent="0.25">
      <c r="A152" s="42">
        <v>140</v>
      </c>
      <c r="B152" s="43"/>
      <c r="C152" s="24" t="s">
        <v>424</v>
      </c>
      <c r="D152" s="36" t="s">
        <v>425</v>
      </c>
      <c r="E152" s="36" t="s">
        <v>425</v>
      </c>
      <c r="F152" s="63">
        <v>98016</v>
      </c>
      <c r="G152" s="22" t="s">
        <v>49</v>
      </c>
      <c r="H152" s="22" t="s">
        <v>426</v>
      </c>
      <c r="I152" s="24" t="s">
        <v>427</v>
      </c>
      <c r="J152" s="47">
        <v>258</v>
      </c>
      <c r="K152" s="42">
        <v>600</v>
      </c>
      <c r="L152" s="22" t="s">
        <v>26</v>
      </c>
      <c r="M152" s="28" t="s">
        <v>26</v>
      </c>
      <c r="N152" s="29"/>
      <c r="O152" s="48"/>
      <c r="P152" s="47">
        <f t="shared" si="15"/>
        <v>258</v>
      </c>
      <c r="Q152" s="49">
        <v>21.43</v>
      </c>
      <c r="R152" s="50"/>
      <c r="S152" s="51">
        <f t="shared" si="16"/>
        <v>21.43</v>
      </c>
      <c r="T152" s="52">
        <f t="shared" si="17"/>
        <v>5528.94</v>
      </c>
      <c r="U152" s="29" t="s">
        <v>1598</v>
      </c>
    </row>
    <row r="153" spans="1:21" ht="17.100000000000001" customHeight="1" x14ac:dyDescent="0.25">
      <c r="A153" s="42">
        <v>141</v>
      </c>
      <c r="B153" s="43"/>
      <c r="C153" s="24" t="s">
        <v>428</v>
      </c>
      <c r="D153" s="92" t="s">
        <v>62</v>
      </c>
      <c r="E153" s="100" t="s">
        <v>62</v>
      </c>
      <c r="F153" s="63">
        <v>98526</v>
      </c>
      <c r="G153" s="22"/>
      <c r="H153" s="22" t="s">
        <v>429</v>
      </c>
      <c r="I153" s="24"/>
      <c r="J153" s="47">
        <v>428</v>
      </c>
      <c r="K153" s="42">
        <v>20</v>
      </c>
      <c r="L153" s="22" t="s">
        <v>26</v>
      </c>
      <c r="M153" s="39"/>
      <c r="N153" s="29" t="s">
        <v>1541</v>
      </c>
      <c r="O153" s="48"/>
      <c r="P153" s="47">
        <f t="shared" si="15"/>
        <v>428</v>
      </c>
      <c r="Q153" s="49">
        <v>45.32</v>
      </c>
      <c r="R153" s="50"/>
      <c r="S153" s="51">
        <v>45.12</v>
      </c>
      <c r="T153" s="52">
        <f t="shared" si="17"/>
        <v>19396.96</v>
      </c>
      <c r="U153" s="29"/>
    </row>
    <row r="154" spans="1:21" ht="17.100000000000001" customHeight="1" x14ac:dyDescent="0.25">
      <c r="A154" s="42">
        <v>142</v>
      </c>
      <c r="B154" s="43"/>
      <c r="C154" s="78" t="s">
        <v>430</v>
      </c>
      <c r="D154" s="36" t="s">
        <v>431</v>
      </c>
      <c r="E154" s="36" t="s">
        <v>431</v>
      </c>
      <c r="F154" s="26">
        <v>99952</v>
      </c>
      <c r="G154" s="22" t="s">
        <v>49</v>
      </c>
      <c r="H154" s="22" t="s">
        <v>429</v>
      </c>
      <c r="I154" s="24"/>
      <c r="J154" s="47">
        <v>545</v>
      </c>
      <c r="K154" s="42">
        <v>20</v>
      </c>
      <c r="L154" s="86" t="s">
        <v>26</v>
      </c>
      <c r="M154" s="28" t="s">
        <v>26</v>
      </c>
      <c r="N154" s="29"/>
      <c r="O154" s="48"/>
      <c r="P154" s="47">
        <f t="shared" si="15"/>
        <v>545</v>
      </c>
      <c r="Q154" s="49">
        <v>52.18</v>
      </c>
      <c r="R154" s="51">
        <v>32.74</v>
      </c>
      <c r="S154" s="51">
        <f t="shared" si="16"/>
        <v>19.439999999999998</v>
      </c>
      <c r="T154" s="52">
        <f t="shared" si="17"/>
        <v>28438.1</v>
      </c>
      <c r="U154" s="29"/>
    </row>
    <row r="155" spans="1:21" ht="17.100000000000001" customHeight="1" x14ac:dyDescent="0.25">
      <c r="A155" s="22">
        <v>143</v>
      </c>
      <c r="B155" s="190"/>
      <c r="C155" s="188" t="s">
        <v>432</v>
      </c>
      <c r="D155" s="92" t="s">
        <v>62</v>
      </c>
      <c r="E155" s="100" t="s">
        <v>62</v>
      </c>
      <c r="F155" s="41">
        <v>29240</v>
      </c>
      <c r="G155" s="22"/>
      <c r="H155" s="22" t="s">
        <v>433</v>
      </c>
      <c r="I155" s="24" t="s">
        <v>1519</v>
      </c>
      <c r="J155" s="47">
        <v>48</v>
      </c>
      <c r="K155" s="42">
        <v>10</v>
      </c>
      <c r="L155" s="22" t="s">
        <v>26</v>
      </c>
      <c r="M155" s="39"/>
      <c r="N155" s="29" t="s">
        <v>1470</v>
      </c>
      <c r="O155" s="48"/>
      <c r="P155" s="47">
        <f t="shared" si="15"/>
        <v>48</v>
      </c>
      <c r="Q155" s="49">
        <v>60.42</v>
      </c>
      <c r="R155" s="50"/>
      <c r="S155" s="51">
        <f t="shared" si="16"/>
        <v>60.42</v>
      </c>
      <c r="T155" s="52">
        <f t="shared" si="17"/>
        <v>2900.16</v>
      </c>
      <c r="U155" s="29" t="s">
        <v>1542</v>
      </c>
    </row>
    <row r="156" spans="1:21" ht="17.100000000000001" customHeight="1" x14ac:dyDescent="0.25">
      <c r="A156" s="42">
        <v>144</v>
      </c>
      <c r="B156" s="187"/>
      <c r="C156" s="24" t="s">
        <v>434</v>
      </c>
      <c r="D156" s="38" t="s">
        <v>62</v>
      </c>
      <c r="E156" s="38" t="s">
        <v>62</v>
      </c>
      <c r="F156" s="26">
        <v>29312</v>
      </c>
      <c r="G156" s="22"/>
      <c r="H156" s="22" t="s">
        <v>429</v>
      </c>
      <c r="I156" s="24"/>
      <c r="J156" s="47">
        <v>340</v>
      </c>
      <c r="K156" s="42">
        <v>20</v>
      </c>
      <c r="L156" s="22" t="s">
        <v>26</v>
      </c>
      <c r="M156" s="39"/>
      <c r="N156" s="29" t="s">
        <v>1470</v>
      </c>
      <c r="O156" s="48"/>
      <c r="P156" s="47">
        <f t="shared" si="15"/>
        <v>340</v>
      </c>
      <c r="Q156" s="49">
        <v>76.58</v>
      </c>
      <c r="R156" s="50"/>
      <c r="S156" s="51">
        <f t="shared" si="16"/>
        <v>76.58</v>
      </c>
      <c r="T156" s="52">
        <f t="shared" si="17"/>
        <v>26037.200000000001</v>
      </c>
      <c r="U156" s="29" t="s">
        <v>1561</v>
      </c>
    </row>
    <row r="157" spans="1:21" ht="17.100000000000001" customHeight="1" x14ac:dyDescent="0.25">
      <c r="A157" s="22">
        <v>145</v>
      </c>
      <c r="B157" s="190"/>
      <c r="C157" s="24" t="s">
        <v>435</v>
      </c>
      <c r="D157" s="38" t="s">
        <v>62</v>
      </c>
      <c r="E157" s="38" t="s">
        <v>62</v>
      </c>
      <c r="F157" s="26">
        <v>29093</v>
      </c>
      <c r="G157" s="22"/>
      <c r="H157" s="22" t="s">
        <v>320</v>
      </c>
      <c r="I157" s="24" t="s">
        <v>1519</v>
      </c>
      <c r="J157" s="47">
        <v>45</v>
      </c>
      <c r="K157" s="42">
        <v>20</v>
      </c>
      <c r="L157" s="22" t="s">
        <v>26</v>
      </c>
      <c r="M157" s="39"/>
      <c r="N157" s="29" t="s">
        <v>1470</v>
      </c>
      <c r="O157" s="48"/>
      <c r="P157" s="47">
        <f t="shared" si="15"/>
        <v>45</v>
      </c>
      <c r="Q157" s="49">
        <v>87.78</v>
      </c>
      <c r="R157" s="50"/>
      <c r="S157" s="51">
        <f t="shared" si="16"/>
        <v>87.78</v>
      </c>
      <c r="T157" s="52">
        <f t="shared" si="17"/>
        <v>3950.1</v>
      </c>
      <c r="U157" s="40" t="s">
        <v>1593</v>
      </c>
    </row>
    <row r="158" spans="1:21" ht="17.100000000000001" customHeight="1" x14ac:dyDescent="0.25">
      <c r="A158" s="42">
        <v>146</v>
      </c>
      <c r="B158" s="187"/>
      <c r="C158" s="24" t="s">
        <v>436</v>
      </c>
      <c r="D158" s="92" t="s">
        <v>62</v>
      </c>
      <c r="E158" s="100" t="s">
        <v>62</v>
      </c>
      <c r="F158" s="26">
        <v>29530</v>
      </c>
      <c r="G158" s="22"/>
      <c r="H158" s="22" t="s">
        <v>437</v>
      </c>
      <c r="I158" s="24" t="s">
        <v>438</v>
      </c>
      <c r="J158" s="47">
        <v>202</v>
      </c>
      <c r="K158" s="42">
        <v>20</v>
      </c>
      <c r="L158" s="22" t="s">
        <v>26</v>
      </c>
      <c r="M158" s="39"/>
      <c r="N158" s="112" t="s">
        <v>1471</v>
      </c>
      <c r="O158" s="48"/>
      <c r="P158" s="47">
        <f t="shared" si="15"/>
        <v>202</v>
      </c>
      <c r="Q158" s="49">
        <v>58.28</v>
      </c>
      <c r="R158" s="50"/>
      <c r="S158" s="51">
        <f t="shared" si="16"/>
        <v>58.28</v>
      </c>
      <c r="T158" s="52">
        <f t="shared" si="17"/>
        <v>11772.56</v>
      </c>
      <c r="U158" s="29" t="s">
        <v>1578</v>
      </c>
    </row>
    <row r="159" spans="1:21" ht="17.100000000000001" customHeight="1" x14ac:dyDescent="0.25">
      <c r="A159" s="42">
        <v>147</v>
      </c>
      <c r="B159" s="187"/>
      <c r="C159" s="113" t="s">
        <v>439</v>
      </c>
      <c r="D159" s="36" t="s">
        <v>440</v>
      </c>
      <c r="E159" s="36" t="s">
        <v>440</v>
      </c>
      <c r="F159" s="41" t="s">
        <v>1455</v>
      </c>
      <c r="G159" s="22" t="s">
        <v>49</v>
      </c>
      <c r="H159" s="22" t="s">
        <v>441</v>
      </c>
      <c r="I159" s="24"/>
      <c r="J159" s="47">
        <v>438</v>
      </c>
      <c r="K159" s="42">
        <v>20</v>
      </c>
      <c r="L159" s="86" t="s">
        <v>26</v>
      </c>
      <c r="M159" s="28" t="s">
        <v>26</v>
      </c>
      <c r="N159" s="29"/>
      <c r="O159" s="48"/>
      <c r="P159" s="47">
        <f t="shared" si="15"/>
        <v>438</v>
      </c>
      <c r="Q159" s="49">
        <v>54.6</v>
      </c>
      <c r="R159" s="51">
        <v>32.74</v>
      </c>
      <c r="S159" s="51">
        <f t="shared" si="16"/>
        <v>21.86</v>
      </c>
      <c r="T159" s="52">
        <f t="shared" si="17"/>
        <v>23914.799999999999</v>
      </c>
      <c r="U159" s="29"/>
    </row>
    <row r="160" spans="1:21" ht="17.100000000000001" customHeight="1" x14ac:dyDescent="0.25">
      <c r="A160" s="42">
        <v>148</v>
      </c>
      <c r="B160" s="43"/>
      <c r="C160" s="113" t="s">
        <v>442</v>
      </c>
      <c r="D160" s="36" t="s">
        <v>443</v>
      </c>
      <c r="E160" s="36" t="s">
        <v>443</v>
      </c>
      <c r="F160" s="26">
        <v>98620</v>
      </c>
      <c r="G160" s="22" t="s">
        <v>49</v>
      </c>
      <c r="H160" s="22" t="s">
        <v>444</v>
      </c>
      <c r="I160" s="24"/>
      <c r="J160" s="47">
        <v>204</v>
      </c>
      <c r="K160" s="42">
        <v>168</v>
      </c>
      <c r="L160" s="86" t="s">
        <v>26</v>
      </c>
      <c r="M160" s="28" t="s">
        <v>26</v>
      </c>
      <c r="N160" s="29"/>
      <c r="O160" s="48"/>
      <c r="P160" s="47">
        <f t="shared" si="15"/>
        <v>204</v>
      </c>
      <c r="Q160" s="49">
        <v>44.92</v>
      </c>
      <c r="R160" s="51">
        <v>17.190000000000001</v>
      </c>
      <c r="S160" s="51">
        <f t="shared" si="16"/>
        <v>27.73</v>
      </c>
      <c r="T160" s="52">
        <f t="shared" si="17"/>
        <v>9163.68</v>
      </c>
      <c r="U160" s="29"/>
    </row>
    <row r="161" spans="1:21" ht="17.100000000000001" customHeight="1" x14ac:dyDescent="0.25">
      <c r="A161" s="42">
        <v>149</v>
      </c>
      <c r="B161" s="114"/>
      <c r="C161" s="115" t="s">
        <v>445</v>
      </c>
      <c r="D161" s="25" t="s">
        <v>446</v>
      </c>
      <c r="E161" s="25" t="s">
        <v>446</v>
      </c>
      <c r="F161" s="26">
        <v>20462</v>
      </c>
      <c r="G161" s="22" t="s">
        <v>49</v>
      </c>
      <c r="H161" s="22" t="s">
        <v>444</v>
      </c>
      <c r="I161" s="24"/>
      <c r="J161" s="47">
        <v>956</v>
      </c>
      <c r="K161" s="42">
        <v>168</v>
      </c>
      <c r="L161" s="86" t="s">
        <v>26</v>
      </c>
      <c r="M161" s="28" t="s">
        <v>26</v>
      </c>
      <c r="N161" s="29"/>
      <c r="O161" s="48"/>
      <c r="P161" s="47">
        <f t="shared" si="15"/>
        <v>956</v>
      </c>
      <c r="Q161" s="49">
        <v>35.42</v>
      </c>
      <c r="R161" s="51">
        <v>17.190000000000001</v>
      </c>
      <c r="S161" s="51">
        <f t="shared" si="16"/>
        <v>18.23</v>
      </c>
      <c r="T161" s="52">
        <f t="shared" si="17"/>
        <v>33861.520000000004</v>
      </c>
      <c r="U161" s="29"/>
    </row>
    <row r="162" spans="1:21" ht="17.100000000000001" customHeight="1" x14ac:dyDescent="0.25">
      <c r="A162" s="42">
        <v>150</v>
      </c>
      <c r="B162" s="43"/>
      <c r="C162" s="24" t="s">
        <v>447</v>
      </c>
      <c r="D162" s="92" t="s">
        <v>62</v>
      </c>
      <c r="E162" s="100" t="s">
        <v>62</v>
      </c>
      <c r="F162" s="26">
        <v>39746</v>
      </c>
      <c r="G162" s="22"/>
      <c r="H162" s="22" t="s">
        <v>448</v>
      </c>
      <c r="I162" s="24"/>
      <c r="J162" s="47">
        <v>1067</v>
      </c>
      <c r="K162" s="42">
        <v>100</v>
      </c>
      <c r="L162" s="22" t="s">
        <v>26</v>
      </c>
      <c r="M162" s="39"/>
      <c r="N162" s="29" t="s">
        <v>1472</v>
      </c>
      <c r="O162" s="48"/>
      <c r="P162" s="47">
        <f t="shared" si="15"/>
        <v>1067</v>
      </c>
      <c r="Q162" s="49">
        <v>19.22</v>
      </c>
      <c r="R162" s="50"/>
      <c r="S162" s="51">
        <f t="shared" si="16"/>
        <v>19.22</v>
      </c>
      <c r="T162" s="52">
        <f t="shared" si="17"/>
        <v>20507.739999999998</v>
      </c>
      <c r="U162" s="29" t="s">
        <v>1592</v>
      </c>
    </row>
    <row r="163" spans="1:21" ht="17.100000000000001" customHeight="1" x14ac:dyDescent="0.25">
      <c r="A163" s="42">
        <v>151</v>
      </c>
      <c r="B163" s="43"/>
      <c r="C163" s="24" t="s">
        <v>449</v>
      </c>
      <c r="D163" s="92" t="s">
        <v>62</v>
      </c>
      <c r="E163" s="100" t="s">
        <v>62</v>
      </c>
      <c r="F163" s="26">
        <v>12325</v>
      </c>
      <c r="G163" s="22"/>
      <c r="H163" s="22" t="s">
        <v>450</v>
      </c>
      <c r="I163" s="24"/>
      <c r="J163" s="47">
        <v>119</v>
      </c>
      <c r="K163" s="42">
        <v>360</v>
      </c>
      <c r="L163" s="22" t="s">
        <v>26</v>
      </c>
      <c r="M163" s="39"/>
      <c r="N163" s="29" t="s">
        <v>1473</v>
      </c>
      <c r="O163" s="48"/>
      <c r="P163" s="47">
        <f t="shared" si="15"/>
        <v>119</v>
      </c>
      <c r="Q163" s="49">
        <v>15.32</v>
      </c>
      <c r="R163" s="50"/>
      <c r="S163" s="51">
        <f t="shared" si="16"/>
        <v>15.32</v>
      </c>
      <c r="T163" s="52">
        <f t="shared" si="17"/>
        <v>1823.08</v>
      </c>
      <c r="U163" s="29" t="s">
        <v>1592</v>
      </c>
    </row>
    <row r="164" spans="1:21" ht="17.100000000000001" customHeight="1" x14ac:dyDescent="0.25">
      <c r="A164" s="220">
        <v>152</v>
      </c>
      <c r="B164" s="230"/>
      <c r="C164" s="229" t="s">
        <v>451</v>
      </c>
      <c r="D164" s="36" t="s">
        <v>452</v>
      </c>
      <c r="E164" s="101" t="s">
        <v>452</v>
      </c>
      <c r="F164" s="223" t="s">
        <v>1474</v>
      </c>
      <c r="G164" s="22" t="s">
        <v>190</v>
      </c>
      <c r="H164" s="22" t="s">
        <v>453</v>
      </c>
      <c r="I164" s="24" t="s">
        <v>454</v>
      </c>
      <c r="J164" s="206">
        <v>655</v>
      </c>
      <c r="K164" s="220">
        <v>300</v>
      </c>
      <c r="L164" s="86" t="s">
        <v>26</v>
      </c>
      <c r="M164" s="28" t="s">
        <v>26</v>
      </c>
      <c r="N164" s="211"/>
      <c r="O164" s="205"/>
      <c r="P164" s="206">
        <f t="shared" si="15"/>
        <v>655</v>
      </c>
      <c r="Q164" s="207">
        <v>46.18</v>
      </c>
      <c r="R164" s="209"/>
      <c r="S164" s="209"/>
      <c r="T164" s="209">
        <f t="shared" si="17"/>
        <v>30247.9</v>
      </c>
      <c r="U164" s="211" t="s">
        <v>1545</v>
      </c>
    </row>
    <row r="165" spans="1:21" ht="17.100000000000001" customHeight="1" x14ac:dyDescent="0.25">
      <c r="A165" s="220"/>
      <c r="B165" s="230"/>
      <c r="C165" s="229"/>
      <c r="D165" s="25" t="s">
        <v>455</v>
      </c>
      <c r="E165" s="25" t="s">
        <v>455</v>
      </c>
      <c r="F165" s="223"/>
      <c r="G165" s="22" t="s">
        <v>73</v>
      </c>
      <c r="H165" s="22" t="s">
        <v>456</v>
      </c>
      <c r="I165" s="24" t="s">
        <v>457</v>
      </c>
      <c r="J165" s="206" t="e">
        <v>#N/A</v>
      </c>
      <c r="K165" s="220"/>
      <c r="L165" s="86" t="s">
        <v>26</v>
      </c>
      <c r="M165" s="28" t="s">
        <v>26</v>
      </c>
      <c r="N165" s="211"/>
      <c r="O165" s="205"/>
      <c r="P165" s="206"/>
      <c r="Q165" s="207"/>
      <c r="R165" s="209"/>
      <c r="S165" s="209"/>
      <c r="T165" s="209"/>
      <c r="U165" s="211"/>
    </row>
    <row r="166" spans="1:21" ht="17.100000000000001" customHeight="1" x14ac:dyDescent="0.25">
      <c r="A166" s="42">
        <v>153</v>
      </c>
      <c r="B166" s="43"/>
      <c r="C166" s="78" t="s">
        <v>458</v>
      </c>
      <c r="D166" s="36" t="s">
        <v>459</v>
      </c>
      <c r="E166" s="101" t="s">
        <v>459</v>
      </c>
      <c r="F166" s="26">
        <v>30502</v>
      </c>
      <c r="G166" s="22" t="s">
        <v>190</v>
      </c>
      <c r="H166" s="22" t="s">
        <v>460</v>
      </c>
      <c r="I166" s="24" t="s">
        <v>461</v>
      </c>
      <c r="J166" s="47">
        <v>452</v>
      </c>
      <c r="K166" s="42">
        <v>144</v>
      </c>
      <c r="L166" s="86" t="s">
        <v>26</v>
      </c>
      <c r="M166" s="28" t="s">
        <v>26</v>
      </c>
      <c r="N166" s="29"/>
      <c r="O166" s="48"/>
      <c r="P166" s="47">
        <f t="shared" ref="P166:P193" si="18">ROUND(IF(ISBLANK(O166)=TRUE,J166,(J166*K166)/O166),0)</f>
        <v>452</v>
      </c>
      <c r="Q166" s="182">
        <v>29.72</v>
      </c>
      <c r="R166" s="51">
        <v>8.5299999999999994</v>
      </c>
      <c r="S166" s="51">
        <f t="shared" si="16"/>
        <v>21.189999999999998</v>
      </c>
      <c r="T166" s="52">
        <f t="shared" ref="T166:T179" si="19">P166*Q166</f>
        <v>13433.439999999999</v>
      </c>
      <c r="U166" s="29"/>
    </row>
    <row r="167" spans="1:21" ht="17.100000000000001" customHeight="1" x14ac:dyDescent="0.25">
      <c r="A167" s="42">
        <v>154</v>
      </c>
      <c r="B167" s="43"/>
      <c r="C167" s="24" t="s">
        <v>462</v>
      </c>
      <c r="D167" s="25" t="s">
        <v>62</v>
      </c>
      <c r="E167" s="100" t="s">
        <v>62</v>
      </c>
      <c r="F167" s="26">
        <v>30125</v>
      </c>
      <c r="G167" s="22"/>
      <c r="H167" s="22" t="s">
        <v>422</v>
      </c>
      <c r="I167" s="24"/>
      <c r="J167" s="47">
        <v>105</v>
      </c>
      <c r="K167" s="42">
        <v>30</v>
      </c>
      <c r="L167" s="22" t="s">
        <v>26</v>
      </c>
      <c r="M167" s="186" t="s">
        <v>26</v>
      </c>
      <c r="N167" s="29" t="s">
        <v>1475</v>
      </c>
      <c r="O167" s="48"/>
      <c r="P167" s="47">
        <f t="shared" si="18"/>
        <v>105</v>
      </c>
      <c r="Q167" s="182">
        <v>20.16</v>
      </c>
      <c r="R167" s="50"/>
      <c r="S167" s="51">
        <f t="shared" si="16"/>
        <v>20.16</v>
      </c>
      <c r="T167" s="52">
        <f t="shared" si="19"/>
        <v>2116.8000000000002</v>
      </c>
      <c r="U167" s="29" t="s">
        <v>1599</v>
      </c>
    </row>
    <row r="168" spans="1:21" ht="17.100000000000001" customHeight="1" x14ac:dyDescent="0.25">
      <c r="A168" s="22">
        <v>155</v>
      </c>
      <c r="B168" s="40"/>
      <c r="C168" s="24" t="s">
        <v>463</v>
      </c>
      <c r="D168" s="36" t="s">
        <v>464</v>
      </c>
      <c r="E168" s="36" t="s">
        <v>464</v>
      </c>
      <c r="F168" s="41">
        <v>16797</v>
      </c>
      <c r="G168" s="22"/>
      <c r="H168" s="22" t="s">
        <v>465</v>
      </c>
      <c r="I168" s="24"/>
      <c r="J168" s="47">
        <v>77</v>
      </c>
      <c r="K168" s="42">
        <v>27</v>
      </c>
      <c r="L168" s="22" t="s">
        <v>26</v>
      </c>
      <c r="M168" s="28" t="s">
        <v>26</v>
      </c>
      <c r="N168" s="58" t="s">
        <v>1554</v>
      </c>
      <c r="O168" s="48"/>
      <c r="P168" s="47">
        <f t="shared" si="18"/>
        <v>77</v>
      </c>
      <c r="Q168" s="182">
        <v>13.66</v>
      </c>
      <c r="R168" s="50"/>
      <c r="S168" s="51">
        <f t="shared" si="16"/>
        <v>13.66</v>
      </c>
      <c r="T168" s="52">
        <f t="shared" si="19"/>
        <v>1051.82</v>
      </c>
      <c r="U168" s="29"/>
    </row>
    <row r="169" spans="1:21" ht="17.100000000000001" customHeight="1" x14ac:dyDescent="0.25">
      <c r="A169" s="22">
        <v>156</v>
      </c>
      <c r="B169" s="29"/>
      <c r="C169" s="24" t="s">
        <v>466</v>
      </c>
      <c r="D169" s="36" t="s">
        <v>467</v>
      </c>
      <c r="E169" s="36" t="s">
        <v>467</v>
      </c>
      <c r="F169" s="184">
        <v>16799</v>
      </c>
      <c r="G169" s="22"/>
      <c r="H169" s="22" t="s">
        <v>465</v>
      </c>
      <c r="I169" s="24"/>
      <c r="J169" s="47">
        <v>77</v>
      </c>
      <c r="K169" s="42">
        <v>27</v>
      </c>
      <c r="L169" s="22" t="s">
        <v>26</v>
      </c>
      <c r="M169" s="28" t="s">
        <v>26</v>
      </c>
      <c r="N169" s="29" t="s">
        <v>1476</v>
      </c>
      <c r="O169" s="48"/>
      <c r="P169" s="47">
        <f t="shared" si="18"/>
        <v>77</v>
      </c>
      <c r="Q169" s="182">
        <v>13.96</v>
      </c>
      <c r="R169" s="50"/>
      <c r="S169" s="51">
        <f t="shared" si="16"/>
        <v>13.96</v>
      </c>
      <c r="T169" s="52">
        <f t="shared" si="19"/>
        <v>1074.92</v>
      </c>
      <c r="U169" s="29"/>
    </row>
    <row r="170" spans="1:21" ht="17.100000000000001" customHeight="1" x14ac:dyDescent="0.25">
      <c r="A170" s="42">
        <v>157</v>
      </c>
      <c r="B170" s="43"/>
      <c r="C170" s="113" t="s">
        <v>468</v>
      </c>
      <c r="D170" s="36" t="s">
        <v>469</v>
      </c>
      <c r="E170" s="36" t="s">
        <v>469</v>
      </c>
      <c r="F170" s="184">
        <v>39019</v>
      </c>
      <c r="G170" s="22" t="s">
        <v>57</v>
      </c>
      <c r="H170" s="22" t="s">
        <v>470</v>
      </c>
      <c r="I170" s="24" t="s">
        <v>471</v>
      </c>
      <c r="J170" s="47">
        <v>1187</v>
      </c>
      <c r="K170" s="42">
        <v>24</v>
      </c>
      <c r="L170" s="22" t="s">
        <v>26</v>
      </c>
      <c r="M170" s="28" t="s">
        <v>26</v>
      </c>
      <c r="N170" s="29"/>
      <c r="O170" s="48"/>
      <c r="P170" s="47">
        <f t="shared" si="18"/>
        <v>1187</v>
      </c>
      <c r="Q170" s="182">
        <v>57.82</v>
      </c>
      <c r="R170" s="51">
        <v>19.760000000000002</v>
      </c>
      <c r="S170" s="51">
        <f t="shared" si="16"/>
        <v>38.06</v>
      </c>
      <c r="T170" s="52">
        <f t="shared" si="19"/>
        <v>68632.34</v>
      </c>
      <c r="U170" s="29"/>
    </row>
    <row r="171" spans="1:21" ht="17.100000000000001" customHeight="1" x14ac:dyDescent="0.25">
      <c r="A171" s="42">
        <v>158</v>
      </c>
      <c r="B171" s="43"/>
      <c r="C171" s="113" t="s">
        <v>472</v>
      </c>
      <c r="D171" s="36" t="s">
        <v>473</v>
      </c>
      <c r="E171" s="36" t="s">
        <v>473</v>
      </c>
      <c r="F171" s="184">
        <v>39016</v>
      </c>
      <c r="G171" s="22" t="s">
        <v>29</v>
      </c>
      <c r="H171" s="22" t="s">
        <v>204</v>
      </c>
      <c r="I171" s="24" t="s">
        <v>474</v>
      </c>
      <c r="J171" s="47">
        <v>364</v>
      </c>
      <c r="K171" s="42">
        <v>30</v>
      </c>
      <c r="L171" s="86" t="s">
        <v>26</v>
      </c>
      <c r="M171" s="28" t="s">
        <v>26</v>
      </c>
      <c r="N171" s="29"/>
      <c r="O171" s="48"/>
      <c r="P171" s="47">
        <f t="shared" si="18"/>
        <v>364</v>
      </c>
      <c r="Q171" s="182">
        <v>73.180000000000007</v>
      </c>
      <c r="R171" s="51">
        <v>23.13</v>
      </c>
      <c r="S171" s="51">
        <f t="shared" si="16"/>
        <v>50.050000000000011</v>
      </c>
      <c r="T171" s="52">
        <f t="shared" si="19"/>
        <v>26637.520000000004</v>
      </c>
      <c r="U171" s="29"/>
    </row>
    <row r="172" spans="1:21" ht="17.100000000000001" customHeight="1" x14ac:dyDescent="0.25">
      <c r="A172" s="22">
        <v>159</v>
      </c>
      <c r="B172" s="29"/>
      <c r="C172" s="24" t="s">
        <v>475</v>
      </c>
      <c r="D172" s="36" t="s">
        <v>476</v>
      </c>
      <c r="E172" s="36" t="s">
        <v>476</v>
      </c>
      <c r="F172" s="184">
        <v>98643</v>
      </c>
      <c r="G172" s="22" t="s">
        <v>49</v>
      </c>
      <c r="H172" s="22" t="s">
        <v>477</v>
      </c>
      <c r="I172" s="24" t="s">
        <v>478</v>
      </c>
      <c r="J172" s="47">
        <v>55</v>
      </c>
      <c r="K172" s="42">
        <v>140</v>
      </c>
      <c r="L172" s="86" t="s">
        <v>26</v>
      </c>
      <c r="M172" s="28" t="s">
        <v>26</v>
      </c>
      <c r="N172" s="29"/>
      <c r="O172" s="48"/>
      <c r="P172" s="47">
        <f t="shared" si="18"/>
        <v>55</v>
      </c>
      <c r="Q172" s="182">
        <v>74.12</v>
      </c>
      <c r="R172" s="51">
        <v>14.6</v>
      </c>
      <c r="S172" s="51">
        <f t="shared" si="16"/>
        <v>59.52</v>
      </c>
      <c r="T172" s="52">
        <f t="shared" si="19"/>
        <v>4076.6000000000004</v>
      </c>
      <c r="U172" s="29"/>
    </row>
    <row r="173" spans="1:21" ht="17.100000000000001" customHeight="1" x14ac:dyDescent="0.25">
      <c r="A173" s="22">
        <v>160</v>
      </c>
      <c r="B173" s="29"/>
      <c r="C173" s="24" t="s">
        <v>479</v>
      </c>
      <c r="D173" s="36" t="s">
        <v>480</v>
      </c>
      <c r="E173" s="117" t="s">
        <v>480</v>
      </c>
      <c r="F173" s="184">
        <v>20469</v>
      </c>
      <c r="G173" s="22" t="s">
        <v>29</v>
      </c>
      <c r="H173" s="22" t="s">
        <v>481</v>
      </c>
      <c r="I173" s="24" t="s">
        <v>482</v>
      </c>
      <c r="J173" s="47">
        <v>88</v>
      </c>
      <c r="K173" s="42">
        <v>262</v>
      </c>
      <c r="L173" s="22" t="s">
        <v>26</v>
      </c>
      <c r="M173" s="28" t="s">
        <v>26</v>
      </c>
      <c r="N173" s="29"/>
      <c r="O173" s="48"/>
      <c r="P173" s="47">
        <f t="shared" si="18"/>
        <v>88</v>
      </c>
      <c r="Q173" s="182">
        <v>61.94</v>
      </c>
      <c r="R173" s="51">
        <v>13.27</v>
      </c>
      <c r="S173" s="51">
        <f t="shared" si="16"/>
        <v>48.67</v>
      </c>
      <c r="T173" s="52">
        <f t="shared" si="19"/>
        <v>5450.7199999999993</v>
      </c>
      <c r="U173" s="58"/>
    </row>
    <row r="174" spans="1:21" ht="17.100000000000001" customHeight="1" x14ac:dyDescent="0.25">
      <c r="A174" s="42">
        <v>161</v>
      </c>
      <c r="B174" s="43"/>
      <c r="C174" s="113" t="s">
        <v>483</v>
      </c>
      <c r="D174" s="36" t="s">
        <v>484</v>
      </c>
      <c r="E174" s="117" t="s">
        <v>484</v>
      </c>
      <c r="F174" s="184">
        <v>20464</v>
      </c>
      <c r="G174" s="22" t="s">
        <v>29</v>
      </c>
      <c r="H174" s="22" t="s">
        <v>485</v>
      </c>
      <c r="I174" s="24" t="s">
        <v>486</v>
      </c>
      <c r="J174" s="47">
        <v>112</v>
      </c>
      <c r="K174" s="42">
        <v>263</v>
      </c>
      <c r="L174" s="22" t="s">
        <v>26</v>
      </c>
      <c r="M174" s="28" t="s">
        <v>26</v>
      </c>
      <c r="N174" s="29"/>
      <c r="O174" s="48"/>
      <c r="P174" s="47">
        <f t="shared" si="18"/>
        <v>112</v>
      </c>
      <c r="Q174" s="182">
        <v>63.31</v>
      </c>
      <c r="R174" s="51">
        <v>24.55</v>
      </c>
      <c r="S174" s="51">
        <f t="shared" si="16"/>
        <v>38.760000000000005</v>
      </c>
      <c r="T174" s="52">
        <f t="shared" si="19"/>
        <v>7090.72</v>
      </c>
      <c r="U174" s="58"/>
    </row>
    <row r="175" spans="1:21" ht="17.100000000000001" customHeight="1" x14ac:dyDescent="0.25">
      <c r="A175" s="42">
        <v>162</v>
      </c>
      <c r="B175" s="43"/>
      <c r="C175" s="113" t="s">
        <v>487</v>
      </c>
      <c r="D175" s="36" t="s">
        <v>488</v>
      </c>
      <c r="E175" s="36" t="s">
        <v>488</v>
      </c>
      <c r="F175" s="26">
        <v>20465</v>
      </c>
      <c r="G175" s="22" t="s">
        <v>49</v>
      </c>
      <c r="H175" s="22" t="s">
        <v>489</v>
      </c>
      <c r="I175" s="24" t="s">
        <v>490</v>
      </c>
      <c r="J175" s="47">
        <v>182</v>
      </c>
      <c r="K175" s="42">
        <v>288</v>
      </c>
      <c r="L175" s="86" t="s">
        <v>26</v>
      </c>
      <c r="M175" s="28" t="s">
        <v>26</v>
      </c>
      <c r="N175" s="29"/>
      <c r="O175" s="48"/>
      <c r="P175" s="47">
        <f t="shared" si="18"/>
        <v>182</v>
      </c>
      <c r="Q175" s="49">
        <v>72.58</v>
      </c>
      <c r="R175" s="51">
        <v>22.1</v>
      </c>
      <c r="S175" s="51">
        <f t="shared" si="16"/>
        <v>50.48</v>
      </c>
      <c r="T175" s="52">
        <f t="shared" si="19"/>
        <v>13209.56</v>
      </c>
      <c r="U175" s="29"/>
    </row>
    <row r="176" spans="1:21" ht="17.100000000000001" customHeight="1" x14ac:dyDescent="0.25">
      <c r="A176" s="42">
        <v>163</v>
      </c>
      <c r="B176" s="43"/>
      <c r="C176" s="24" t="s">
        <v>491</v>
      </c>
      <c r="D176" s="36" t="s">
        <v>62</v>
      </c>
      <c r="E176" s="100" t="s">
        <v>62</v>
      </c>
      <c r="F176" s="26">
        <v>30460</v>
      </c>
      <c r="G176" s="22"/>
      <c r="H176" s="22" t="s">
        <v>310</v>
      </c>
      <c r="I176" s="24"/>
      <c r="J176" s="47">
        <v>732</v>
      </c>
      <c r="K176" s="42">
        <v>100</v>
      </c>
      <c r="L176" s="22" t="s">
        <v>26</v>
      </c>
      <c r="M176" s="186" t="s">
        <v>26</v>
      </c>
      <c r="N176" s="29" t="s">
        <v>1464</v>
      </c>
      <c r="O176" s="48"/>
      <c r="P176" s="47">
        <f t="shared" si="18"/>
        <v>732</v>
      </c>
      <c r="Q176" s="49">
        <v>14.96</v>
      </c>
      <c r="R176" s="50"/>
      <c r="S176" s="51">
        <f t="shared" si="16"/>
        <v>14.96</v>
      </c>
      <c r="T176" s="52">
        <f t="shared" si="19"/>
        <v>10950.720000000001</v>
      </c>
      <c r="U176" s="29" t="s">
        <v>1592</v>
      </c>
    </row>
    <row r="177" spans="1:21" ht="17.100000000000001" customHeight="1" x14ac:dyDescent="0.25">
      <c r="A177" s="42">
        <v>164</v>
      </c>
      <c r="B177" s="43"/>
      <c r="C177" s="24" t="s">
        <v>492</v>
      </c>
      <c r="D177" s="36" t="s">
        <v>62</v>
      </c>
      <c r="E177" s="100" t="s">
        <v>62</v>
      </c>
      <c r="F177" s="26">
        <v>30470</v>
      </c>
      <c r="G177" s="22"/>
      <c r="H177" s="22" t="s">
        <v>493</v>
      </c>
      <c r="I177" s="24" t="s">
        <v>494</v>
      </c>
      <c r="J177" s="47">
        <v>293</v>
      </c>
      <c r="K177" s="42">
        <v>5</v>
      </c>
      <c r="L177" s="22" t="s">
        <v>26</v>
      </c>
      <c r="M177" s="186" t="s">
        <v>26</v>
      </c>
      <c r="N177" s="29" t="s">
        <v>1477</v>
      </c>
      <c r="O177" s="48"/>
      <c r="P177" s="47">
        <f t="shared" si="18"/>
        <v>293</v>
      </c>
      <c r="Q177" s="49">
        <v>9.6300000000000008</v>
      </c>
      <c r="R177" s="50"/>
      <c r="S177" s="51">
        <f t="shared" si="16"/>
        <v>9.6300000000000008</v>
      </c>
      <c r="T177" s="52">
        <f t="shared" si="19"/>
        <v>2821.59</v>
      </c>
      <c r="U177" s="29" t="s">
        <v>1592</v>
      </c>
    </row>
    <row r="178" spans="1:21" ht="17.100000000000001" customHeight="1" x14ac:dyDescent="0.25">
      <c r="A178" s="42">
        <v>165</v>
      </c>
      <c r="B178" s="43"/>
      <c r="C178" s="24" t="s">
        <v>495</v>
      </c>
      <c r="D178" s="36" t="s">
        <v>496</v>
      </c>
      <c r="E178" s="36" t="s">
        <v>496</v>
      </c>
      <c r="F178" s="26">
        <v>30440</v>
      </c>
      <c r="G178" s="22" t="s">
        <v>57</v>
      </c>
      <c r="H178" s="22" t="s">
        <v>497</v>
      </c>
      <c r="I178" s="24" t="s">
        <v>498</v>
      </c>
      <c r="J178" s="47">
        <v>234</v>
      </c>
      <c r="K178" s="42">
        <v>12</v>
      </c>
      <c r="L178" s="22" t="s">
        <v>26</v>
      </c>
      <c r="M178" s="28" t="s">
        <v>26</v>
      </c>
      <c r="N178" s="29"/>
      <c r="O178" s="48"/>
      <c r="P178" s="47">
        <f t="shared" si="18"/>
        <v>234</v>
      </c>
      <c r="Q178" s="49">
        <v>35.479999999999997</v>
      </c>
      <c r="R178" s="50"/>
      <c r="S178" s="51">
        <f t="shared" si="16"/>
        <v>35.479999999999997</v>
      </c>
      <c r="T178" s="52">
        <f t="shared" si="19"/>
        <v>8302.32</v>
      </c>
      <c r="U178" s="29"/>
    </row>
    <row r="179" spans="1:21" ht="17.100000000000001" customHeight="1" x14ac:dyDescent="0.25">
      <c r="A179" s="220">
        <v>166</v>
      </c>
      <c r="B179" s="226"/>
      <c r="C179" s="222" t="s">
        <v>499</v>
      </c>
      <c r="D179" s="118" t="s">
        <v>500</v>
      </c>
      <c r="E179" s="118" t="s">
        <v>500</v>
      </c>
      <c r="F179" s="218">
        <v>30585</v>
      </c>
      <c r="G179" s="22" t="s">
        <v>501</v>
      </c>
      <c r="H179" s="119" t="s">
        <v>429</v>
      </c>
      <c r="I179" s="120" t="s">
        <v>502</v>
      </c>
      <c r="J179" s="206">
        <v>944</v>
      </c>
      <c r="K179" s="220">
        <v>20</v>
      </c>
      <c r="L179" s="22" t="s">
        <v>26</v>
      </c>
      <c r="M179" s="28" t="s">
        <v>26</v>
      </c>
      <c r="N179" s="211" t="s">
        <v>1478</v>
      </c>
      <c r="O179" s="205"/>
      <c r="P179" s="206">
        <f t="shared" si="18"/>
        <v>944</v>
      </c>
      <c r="Q179" s="207">
        <v>20.87</v>
      </c>
      <c r="R179" s="208"/>
      <c r="S179" s="209">
        <f t="shared" si="16"/>
        <v>20.87</v>
      </c>
      <c r="T179" s="210">
        <f t="shared" si="19"/>
        <v>19701.280000000002</v>
      </c>
      <c r="U179" s="211" t="s">
        <v>1562</v>
      </c>
    </row>
    <row r="180" spans="1:21" ht="17.100000000000001" customHeight="1" x14ac:dyDescent="0.25">
      <c r="A180" s="220"/>
      <c r="B180" s="226"/>
      <c r="C180" s="222"/>
      <c r="D180" s="118" t="s">
        <v>503</v>
      </c>
      <c r="E180" s="118" t="s">
        <v>503</v>
      </c>
      <c r="F180" s="218"/>
      <c r="G180" s="22" t="s">
        <v>77</v>
      </c>
      <c r="H180" s="119" t="s">
        <v>504</v>
      </c>
      <c r="I180" s="120" t="s">
        <v>505</v>
      </c>
      <c r="J180" s="206" t="e">
        <v>#N/A</v>
      </c>
      <c r="K180" s="220"/>
      <c r="L180" s="22"/>
      <c r="M180" s="28" t="s">
        <v>26</v>
      </c>
      <c r="N180" s="211"/>
      <c r="O180" s="205"/>
      <c r="P180" s="206" t="e">
        <f t="shared" si="18"/>
        <v>#N/A</v>
      </c>
      <c r="Q180" s="207"/>
      <c r="R180" s="208"/>
      <c r="S180" s="209">
        <f t="shared" si="16"/>
        <v>0</v>
      </c>
      <c r="T180" s="210"/>
      <c r="U180" s="211"/>
    </row>
    <row r="181" spans="1:21" ht="17.100000000000001" customHeight="1" x14ac:dyDescent="0.25">
      <c r="A181" s="42">
        <v>167</v>
      </c>
      <c r="B181" s="187"/>
      <c r="C181" s="24" t="s">
        <v>506</v>
      </c>
      <c r="D181" s="36" t="s">
        <v>507</v>
      </c>
      <c r="E181" s="36" t="s">
        <v>507</v>
      </c>
      <c r="F181" s="26">
        <v>30509</v>
      </c>
      <c r="G181" s="22" t="s">
        <v>77</v>
      </c>
      <c r="H181" s="22" t="s">
        <v>508</v>
      </c>
      <c r="I181" s="24" t="s">
        <v>509</v>
      </c>
      <c r="J181" s="47">
        <v>168</v>
      </c>
      <c r="K181" s="42">
        <v>12</v>
      </c>
      <c r="L181" s="22" t="s">
        <v>26</v>
      </c>
      <c r="M181" s="28" t="s">
        <v>26</v>
      </c>
      <c r="N181" s="29"/>
      <c r="O181" s="48"/>
      <c r="P181" s="47">
        <f t="shared" si="18"/>
        <v>168</v>
      </c>
      <c r="Q181" s="116">
        <v>7.16</v>
      </c>
      <c r="R181" s="50"/>
      <c r="S181" s="51">
        <f t="shared" si="16"/>
        <v>7.16</v>
      </c>
      <c r="T181" s="52">
        <f t="shared" ref="T181:T193" si="20">P181*Q181</f>
        <v>1202.8800000000001</v>
      </c>
      <c r="U181" s="29"/>
    </row>
    <row r="182" spans="1:21" ht="17.100000000000001" customHeight="1" x14ac:dyDescent="0.25">
      <c r="A182" s="42">
        <v>168</v>
      </c>
      <c r="B182" s="187"/>
      <c r="C182" s="24" t="s">
        <v>510</v>
      </c>
      <c r="D182" s="36" t="s">
        <v>511</v>
      </c>
      <c r="E182" s="36" t="s">
        <v>511</v>
      </c>
      <c r="F182" s="26">
        <v>30530</v>
      </c>
      <c r="G182" s="22" t="s">
        <v>77</v>
      </c>
      <c r="H182" s="22" t="s">
        <v>512</v>
      </c>
      <c r="I182" s="24" t="s">
        <v>513</v>
      </c>
      <c r="J182" s="47">
        <v>231</v>
      </c>
      <c r="K182" s="42">
        <v>12</v>
      </c>
      <c r="L182" s="22" t="s">
        <v>26</v>
      </c>
      <c r="M182" s="28" t="s">
        <v>26</v>
      </c>
      <c r="N182" s="58"/>
      <c r="O182" s="48"/>
      <c r="P182" s="47">
        <f t="shared" si="18"/>
        <v>231</v>
      </c>
      <c r="Q182" s="49">
        <v>8.7799999999999994</v>
      </c>
      <c r="R182" s="50"/>
      <c r="S182" s="51">
        <f t="shared" si="16"/>
        <v>8.7799999999999994</v>
      </c>
      <c r="T182" s="52">
        <f t="shared" si="20"/>
        <v>2028.1799999999998</v>
      </c>
      <c r="U182" s="29"/>
    </row>
    <row r="183" spans="1:21" ht="17.100000000000001" customHeight="1" x14ac:dyDescent="0.25">
      <c r="A183" s="42">
        <v>169</v>
      </c>
      <c r="B183" s="187"/>
      <c r="C183" s="24" t="s">
        <v>514</v>
      </c>
      <c r="D183" s="36" t="s">
        <v>515</v>
      </c>
      <c r="E183" s="36" t="s">
        <v>515</v>
      </c>
      <c r="F183" s="26">
        <v>30531</v>
      </c>
      <c r="G183" s="22" t="s">
        <v>77</v>
      </c>
      <c r="H183" s="22" t="s">
        <v>512</v>
      </c>
      <c r="I183" s="24" t="s">
        <v>516</v>
      </c>
      <c r="J183" s="47">
        <v>237</v>
      </c>
      <c r="K183" s="42">
        <v>12</v>
      </c>
      <c r="L183" s="22" t="s">
        <v>26</v>
      </c>
      <c r="M183" s="28" t="s">
        <v>26</v>
      </c>
      <c r="N183" s="29"/>
      <c r="O183" s="48"/>
      <c r="P183" s="47">
        <f t="shared" si="18"/>
        <v>237</v>
      </c>
      <c r="Q183" s="49">
        <v>8.7799999999999994</v>
      </c>
      <c r="R183" s="50"/>
      <c r="S183" s="51">
        <f t="shared" si="16"/>
        <v>8.7799999999999994</v>
      </c>
      <c r="T183" s="52">
        <f t="shared" si="20"/>
        <v>2080.8599999999997</v>
      </c>
      <c r="U183" s="29"/>
    </row>
    <row r="184" spans="1:21" ht="17.100000000000001" customHeight="1" x14ac:dyDescent="0.25">
      <c r="A184" s="42">
        <v>170</v>
      </c>
      <c r="B184" s="43"/>
      <c r="C184" s="24" t="s">
        <v>517</v>
      </c>
      <c r="D184" s="25" t="s">
        <v>62</v>
      </c>
      <c r="E184" s="100" t="s">
        <v>62</v>
      </c>
      <c r="F184" s="26">
        <v>30570</v>
      </c>
      <c r="G184" s="22"/>
      <c r="H184" s="22" t="s">
        <v>518</v>
      </c>
      <c r="I184" s="24"/>
      <c r="J184" s="47">
        <v>602</v>
      </c>
      <c r="K184" s="42">
        <v>12</v>
      </c>
      <c r="L184" s="22" t="s">
        <v>26</v>
      </c>
      <c r="M184" s="186" t="s">
        <v>26</v>
      </c>
      <c r="N184" s="29" t="s">
        <v>1479</v>
      </c>
      <c r="O184" s="48"/>
      <c r="P184" s="47">
        <f t="shared" si="18"/>
        <v>602</v>
      </c>
      <c r="Q184" s="49">
        <v>6.52</v>
      </c>
      <c r="R184" s="50"/>
      <c r="S184" s="51">
        <f t="shared" si="16"/>
        <v>6.52</v>
      </c>
      <c r="T184" s="52">
        <f t="shared" si="20"/>
        <v>3925.04</v>
      </c>
      <c r="U184" s="29" t="s">
        <v>1543</v>
      </c>
    </row>
    <row r="185" spans="1:21" ht="17.100000000000001" customHeight="1" x14ac:dyDescent="0.25">
      <c r="A185" s="42">
        <v>171</v>
      </c>
      <c r="B185" s="187"/>
      <c r="C185" s="24" t="s">
        <v>519</v>
      </c>
      <c r="D185" s="25" t="s">
        <v>62</v>
      </c>
      <c r="E185" s="100" t="s">
        <v>62</v>
      </c>
      <c r="F185" s="26">
        <v>30555</v>
      </c>
      <c r="G185" s="22"/>
      <c r="H185" s="22" t="s">
        <v>518</v>
      </c>
      <c r="I185" s="24"/>
      <c r="J185" s="47">
        <v>540</v>
      </c>
      <c r="K185" s="42">
        <v>12</v>
      </c>
      <c r="L185" s="22" t="s">
        <v>26</v>
      </c>
      <c r="M185" s="186" t="s">
        <v>26</v>
      </c>
      <c r="N185" s="29" t="s">
        <v>1479</v>
      </c>
      <c r="O185" s="48"/>
      <c r="P185" s="47">
        <f t="shared" si="18"/>
        <v>540</v>
      </c>
      <c r="Q185" s="49">
        <v>6.52</v>
      </c>
      <c r="R185" s="50"/>
      <c r="S185" s="51">
        <f t="shared" si="16"/>
        <v>6.52</v>
      </c>
      <c r="T185" s="52">
        <f t="shared" si="20"/>
        <v>3520.7999999999997</v>
      </c>
      <c r="U185" s="29" t="s">
        <v>1543</v>
      </c>
    </row>
    <row r="186" spans="1:21" ht="17.100000000000001" customHeight="1" x14ac:dyDescent="0.25">
      <c r="A186" s="42">
        <v>172</v>
      </c>
      <c r="B186" s="187"/>
      <c r="C186" s="24" t="s">
        <v>520</v>
      </c>
      <c r="D186" s="25" t="s">
        <v>62</v>
      </c>
      <c r="E186" s="100" t="s">
        <v>62</v>
      </c>
      <c r="F186" s="26">
        <v>30573</v>
      </c>
      <c r="G186" s="22"/>
      <c r="H186" s="22" t="s">
        <v>518</v>
      </c>
      <c r="I186" s="24"/>
      <c r="J186" s="47">
        <v>687</v>
      </c>
      <c r="K186" s="42">
        <v>12</v>
      </c>
      <c r="L186" s="22" t="s">
        <v>26</v>
      </c>
      <c r="M186" s="186" t="s">
        <v>26</v>
      </c>
      <c r="N186" s="29" t="s">
        <v>1479</v>
      </c>
      <c r="O186" s="48"/>
      <c r="P186" s="47">
        <f t="shared" si="18"/>
        <v>687</v>
      </c>
      <c r="Q186" s="49">
        <v>6.52</v>
      </c>
      <c r="R186" s="50"/>
      <c r="S186" s="51">
        <f t="shared" si="16"/>
        <v>6.52</v>
      </c>
      <c r="T186" s="52">
        <f t="shared" si="20"/>
        <v>4479.24</v>
      </c>
      <c r="U186" s="29" t="s">
        <v>1543</v>
      </c>
    </row>
    <row r="187" spans="1:21" ht="17.100000000000001" customHeight="1" x14ac:dyDescent="0.25">
      <c r="A187" s="22">
        <v>173</v>
      </c>
      <c r="B187" s="190"/>
      <c r="C187" s="24" t="s">
        <v>521</v>
      </c>
      <c r="D187" s="36" t="s">
        <v>522</v>
      </c>
      <c r="E187" s="36" t="s">
        <v>522</v>
      </c>
      <c r="F187" s="26">
        <v>99577</v>
      </c>
      <c r="G187" s="22" t="s">
        <v>82</v>
      </c>
      <c r="H187" s="22" t="s">
        <v>523</v>
      </c>
      <c r="I187" s="24" t="s">
        <v>524</v>
      </c>
      <c r="J187" s="47">
        <v>98</v>
      </c>
      <c r="K187" s="42">
        <v>384</v>
      </c>
      <c r="L187" s="22" t="s">
        <v>26</v>
      </c>
      <c r="M187" s="28" t="s">
        <v>26</v>
      </c>
      <c r="N187" s="29"/>
      <c r="O187" s="48"/>
      <c r="P187" s="47">
        <f t="shared" si="18"/>
        <v>98</v>
      </c>
      <c r="Q187" s="49">
        <v>25.52</v>
      </c>
      <c r="R187" s="50"/>
      <c r="S187" s="51">
        <f t="shared" si="16"/>
        <v>25.52</v>
      </c>
      <c r="T187" s="52">
        <f t="shared" si="20"/>
        <v>2500.96</v>
      </c>
      <c r="U187" s="29"/>
    </row>
    <row r="188" spans="1:21" ht="17.100000000000001" customHeight="1" x14ac:dyDescent="0.25">
      <c r="A188" s="42">
        <v>174</v>
      </c>
      <c r="B188" s="187"/>
      <c r="C188" s="24" t="s">
        <v>525</v>
      </c>
      <c r="D188" s="36" t="s">
        <v>526</v>
      </c>
      <c r="E188" s="36" t="s">
        <v>526</v>
      </c>
      <c r="F188" s="26">
        <v>30576</v>
      </c>
      <c r="G188" s="22" t="s">
        <v>82</v>
      </c>
      <c r="H188" s="22" t="s">
        <v>523</v>
      </c>
      <c r="I188" s="24" t="s">
        <v>524</v>
      </c>
      <c r="J188" s="47">
        <v>147</v>
      </c>
      <c r="K188" s="42">
        <v>384</v>
      </c>
      <c r="L188" s="22" t="s">
        <v>26</v>
      </c>
      <c r="M188" s="28" t="s">
        <v>26</v>
      </c>
      <c r="N188" s="29"/>
      <c r="O188" s="48"/>
      <c r="P188" s="47">
        <f t="shared" si="18"/>
        <v>147</v>
      </c>
      <c r="Q188" s="49">
        <v>25.52</v>
      </c>
      <c r="R188" s="50"/>
      <c r="S188" s="51">
        <f t="shared" si="16"/>
        <v>25.52</v>
      </c>
      <c r="T188" s="52">
        <f t="shared" si="20"/>
        <v>3751.44</v>
      </c>
      <c r="U188" s="29"/>
    </row>
    <row r="189" spans="1:21" ht="17.100000000000001" customHeight="1" x14ac:dyDescent="0.25">
      <c r="A189" s="42">
        <v>175</v>
      </c>
      <c r="B189" s="187"/>
      <c r="C189" s="24" t="s">
        <v>527</v>
      </c>
      <c r="D189" s="36" t="s">
        <v>528</v>
      </c>
      <c r="E189" s="36" t="s">
        <v>528</v>
      </c>
      <c r="F189" s="41" t="s">
        <v>1544</v>
      </c>
      <c r="G189" s="22" t="s">
        <v>82</v>
      </c>
      <c r="H189" s="22" t="s">
        <v>529</v>
      </c>
      <c r="I189" s="24" t="s">
        <v>530</v>
      </c>
      <c r="J189" s="47">
        <v>1244</v>
      </c>
      <c r="K189" s="42">
        <v>48</v>
      </c>
      <c r="L189" s="22" t="s">
        <v>26</v>
      </c>
      <c r="M189" s="28" t="s">
        <v>26</v>
      </c>
      <c r="N189" s="29"/>
      <c r="O189" s="48"/>
      <c r="P189" s="47">
        <f t="shared" si="18"/>
        <v>1244</v>
      </c>
      <c r="Q189" s="182">
        <v>12.92</v>
      </c>
      <c r="R189" s="50"/>
      <c r="S189" s="51">
        <f t="shared" si="16"/>
        <v>12.92</v>
      </c>
      <c r="T189" s="52">
        <f t="shared" si="20"/>
        <v>16072.48</v>
      </c>
      <c r="U189" s="29"/>
    </row>
    <row r="190" spans="1:21" ht="17.100000000000001" customHeight="1" x14ac:dyDescent="0.25">
      <c r="A190" s="42">
        <v>176</v>
      </c>
      <c r="B190" s="187"/>
      <c r="C190" s="24" t="s">
        <v>531</v>
      </c>
      <c r="D190" s="36" t="s">
        <v>532</v>
      </c>
      <c r="E190" s="36" t="s">
        <v>532</v>
      </c>
      <c r="F190" s="63">
        <v>30543</v>
      </c>
      <c r="G190" s="22" t="s">
        <v>77</v>
      </c>
      <c r="H190" s="22" t="s">
        <v>529</v>
      </c>
      <c r="I190" s="24" t="s">
        <v>530</v>
      </c>
      <c r="J190" s="47">
        <v>1578</v>
      </c>
      <c r="K190" s="42">
        <v>48</v>
      </c>
      <c r="L190" s="22" t="s">
        <v>26</v>
      </c>
      <c r="M190" s="28" t="s">
        <v>26</v>
      </c>
      <c r="N190" s="29"/>
      <c r="O190" s="48"/>
      <c r="P190" s="47">
        <f t="shared" si="18"/>
        <v>1578</v>
      </c>
      <c r="Q190" s="49">
        <v>11.88</v>
      </c>
      <c r="R190" s="50"/>
      <c r="S190" s="51">
        <f t="shared" si="16"/>
        <v>11.88</v>
      </c>
      <c r="T190" s="52">
        <f t="shared" si="20"/>
        <v>18746.64</v>
      </c>
      <c r="U190" s="29"/>
    </row>
    <row r="191" spans="1:21" ht="17.100000000000001" customHeight="1" x14ac:dyDescent="0.25">
      <c r="A191" s="42">
        <v>177</v>
      </c>
      <c r="B191" s="43"/>
      <c r="C191" s="24" t="s">
        <v>533</v>
      </c>
      <c r="D191" s="36" t="s">
        <v>534</v>
      </c>
      <c r="E191" s="36" t="s">
        <v>534</v>
      </c>
      <c r="F191" s="63">
        <v>30541</v>
      </c>
      <c r="G191" s="22" t="s">
        <v>77</v>
      </c>
      <c r="H191" s="22" t="s">
        <v>529</v>
      </c>
      <c r="I191" s="24" t="s">
        <v>530</v>
      </c>
      <c r="J191" s="47">
        <v>1071</v>
      </c>
      <c r="K191" s="42">
        <v>48</v>
      </c>
      <c r="L191" s="22" t="s">
        <v>26</v>
      </c>
      <c r="M191" s="28" t="s">
        <v>26</v>
      </c>
      <c r="N191" s="29"/>
      <c r="O191" s="48"/>
      <c r="P191" s="47">
        <f t="shared" si="18"/>
        <v>1071</v>
      </c>
      <c r="Q191" s="49">
        <v>11.88</v>
      </c>
      <c r="R191" s="50"/>
      <c r="S191" s="51">
        <f t="shared" si="16"/>
        <v>11.88</v>
      </c>
      <c r="T191" s="52">
        <f t="shared" si="20"/>
        <v>12723.480000000001</v>
      </c>
      <c r="U191" s="29"/>
    </row>
    <row r="192" spans="1:21" ht="17.100000000000001" customHeight="1" x14ac:dyDescent="0.25">
      <c r="A192" s="42">
        <v>178</v>
      </c>
      <c r="B192" s="43"/>
      <c r="C192" s="24" t="s">
        <v>535</v>
      </c>
      <c r="D192" s="36" t="s">
        <v>536</v>
      </c>
      <c r="E192" s="36" t="s">
        <v>536</v>
      </c>
      <c r="F192" s="63">
        <v>30513</v>
      </c>
      <c r="G192" s="22" t="s">
        <v>77</v>
      </c>
      <c r="H192" s="22" t="s">
        <v>529</v>
      </c>
      <c r="I192" s="24" t="s">
        <v>530</v>
      </c>
      <c r="J192" s="47">
        <v>1455</v>
      </c>
      <c r="K192" s="42">
        <v>48</v>
      </c>
      <c r="L192" s="22" t="s">
        <v>26</v>
      </c>
      <c r="M192" s="28" t="s">
        <v>26</v>
      </c>
      <c r="N192" s="29"/>
      <c r="O192" s="48"/>
      <c r="P192" s="47">
        <f t="shared" si="18"/>
        <v>1455</v>
      </c>
      <c r="Q192" s="49">
        <v>11.88</v>
      </c>
      <c r="R192" s="50"/>
      <c r="S192" s="51">
        <f t="shared" si="16"/>
        <v>11.88</v>
      </c>
      <c r="T192" s="52">
        <f t="shared" si="20"/>
        <v>17285.400000000001</v>
      </c>
      <c r="U192" s="29"/>
    </row>
    <row r="193" spans="1:21" ht="17.100000000000001" customHeight="1" x14ac:dyDescent="0.25">
      <c r="A193" s="42">
        <v>179</v>
      </c>
      <c r="B193" s="43"/>
      <c r="C193" s="24" t="s">
        <v>537</v>
      </c>
      <c r="D193" s="36" t="s">
        <v>538</v>
      </c>
      <c r="E193" s="36" t="s">
        <v>538</v>
      </c>
      <c r="F193" s="63">
        <v>30525</v>
      </c>
      <c r="G193" s="22" t="s">
        <v>57</v>
      </c>
      <c r="H193" s="22" t="s">
        <v>529</v>
      </c>
      <c r="I193" s="24" t="s">
        <v>539</v>
      </c>
      <c r="J193" s="47">
        <v>938</v>
      </c>
      <c r="K193" s="42">
        <v>48</v>
      </c>
      <c r="L193" s="22" t="s">
        <v>26</v>
      </c>
      <c r="M193" s="28" t="s">
        <v>26</v>
      </c>
      <c r="N193" s="29"/>
      <c r="O193" s="48"/>
      <c r="P193" s="47">
        <f t="shared" si="18"/>
        <v>938</v>
      </c>
      <c r="Q193" s="121">
        <v>17.36</v>
      </c>
      <c r="R193" s="50"/>
      <c r="S193" s="51">
        <f t="shared" si="16"/>
        <v>17.36</v>
      </c>
      <c r="T193" s="52">
        <f t="shared" si="20"/>
        <v>16283.68</v>
      </c>
      <c r="U193" s="29"/>
    </row>
    <row r="194" spans="1:21" ht="17.100000000000001" customHeight="1" x14ac:dyDescent="0.25">
      <c r="A194" s="199" t="str">
        <f>"Dressings = "&amp;DOLLAR(SUM(T195:T211),2)</f>
        <v>Dressings = $70,562.09</v>
      </c>
      <c r="B194" s="199"/>
      <c r="C194" s="199"/>
      <c r="D194" s="66"/>
      <c r="E194" s="66"/>
      <c r="F194" s="64"/>
      <c r="G194" s="16"/>
      <c r="H194" s="16"/>
      <c r="I194" s="66"/>
      <c r="J194" s="67"/>
      <c r="K194" s="68"/>
      <c r="L194" s="16"/>
      <c r="M194" s="17"/>
      <c r="N194" s="16"/>
      <c r="O194" s="69"/>
      <c r="P194" s="67"/>
      <c r="Q194" s="70"/>
      <c r="R194" s="71"/>
      <c r="S194" s="71">
        <f t="shared" si="16"/>
        <v>0</v>
      </c>
      <c r="T194" s="72"/>
      <c r="U194" s="16"/>
    </row>
    <row r="195" spans="1:21" ht="17.100000000000001" customHeight="1" x14ac:dyDescent="0.25">
      <c r="A195" s="22">
        <v>180</v>
      </c>
      <c r="B195" s="190"/>
      <c r="C195" s="24" t="s">
        <v>540</v>
      </c>
      <c r="D195" s="25" t="s">
        <v>541</v>
      </c>
      <c r="E195" s="25" t="s">
        <v>541</v>
      </c>
      <c r="F195" s="26">
        <v>17689</v>
      </c>
      <c r="G195" s="22" t="s">
        <v>77</v>
      </c>
      <c r="H195" s="22" t="s">
        <v>542</v>
      </c>
      <c r="I195" s="24" t="s">
        <v>543</v>
      </c>
      <c r="J195" s="47">
        <v>97</v>
      </c>
      <c r="K195" s="42">
        <v>60</v>
      </c>
      <c r="L195" s="86" t="s">
        <v>26</v>
      </c>
      <c r="M195" s="28" t="s">
        <v>26</v>
      </c>
      <c r="N195" s="29"/>
      <c r="O195" s="48"/>
      <c r="P195" s="47">
        <f t="shared" ref="P195:P211" si="21">ROUND(IF(ISBLANK(O195)=TRUE,J195,(J195*K195)/O195),0)</f>
        <v>97</v>
      </c>
      <c r="Q195" s="49">
        <v>11.86</v>
      </c>
      <c r="R195" s="50"/>
      <c r="S195" s="51">
        <f t="shared" si="16"/>
        <v>11.86</v>
      </c>
      <c r="T195" s="52">
        <f t="shared" ref="T195:T211" si="22">P195*Q195</f>
        <v>1150.4199999999998</v>
      </c>
      <c r="U195" s="29"/>
    </row>
    <row r="196" spans="1:21" ht="17.100000000000001" customHeight="1" x14ac:dyDescent="0.25">
      <c r="A196" s="22">
        <v>181</v>
      </c>
      <c r="B196" s="190"/>
      <c r="C196" s="24" t="s">
        <v>544</v>
      </c>
      <c r="D196" s="25" t="s">
        <v>545</v>
      </c>
      <c r="E196" s="25"/>
      <c r="F196" s="26">
        <v>17552</v>
      </c>
      <c r="G196" s="22" t="s">
        <v>77</v>
      </c>
      <c r="H196" s="22" t="s">
        <v>546</v>
      </c>
      <c r="I196" s="24"/>
      <c r="J196" s="47">
        <v>45</v>
      </c>
      <c r="K196" s="42">
        <v>4</v>
      </c>
      <c r="L196" s="86" t="s">
        <v>26</v>
      </c>
      <c r="M196" s="28" t="s">
        <v>26</v>
      </c>
      <c r="N196" s="29"/>
      <c r="O196" s="48"/>
      <c r="P196" s="47">
        <f t="shared" si="21"/>
        <v>45</v>
      </c>
      <c r="Q196" s="49">
        <v>46.18</v>
      </c>
      <c r="R196" s="50"/>
      <c r="S196" s="51">
        <f t="shared" si="16"/>
        <v>46.18</v>
      </c>
      <c r="T196" s="52">
        <f t="shared" si="22"/>
        <v>2078.1</v>
      </c>
      <c r="U196" s="29"/>
    </row>
    <row r="197" spans="1:21" ht="17.100000000000001" customHeight="1" x14ac:dyDescent="0.25">
      <c r="A197" s="22">
        <v>182</v>
      </c>
      <c r="B197" s="190"/>
      <c r="C197" s="24" t="s">
        <v>547</v>
      </c>
      <c r="D197" s="25" t="s">
        <v>548</v>
      </c>
      <c r="E197" s="25" t="s">
        <v>548</v>
      </c>
      <c r="F197" s="26">
        <v>17556</v>
      </c>
      <c r="G197" s="22" t="s">
        <v>77</v>
      </c>
      <c r="H197" s="22" t="s">
        <v>546</v>
      </c>
      <c r="I197" s="24"/>
      <c r="J197" s="47">
        <v>90</v>
      </c>
      <c r="K197" s="42">
        <v>4</v>
      </c>
      <c r="L197" s="86" t="s">
        <v>26</v>
      </c>
      <c r="M197" s="28" t="s">
        <v>26</v>
      </c>
      <c r="N197" s="29"/>
      <c r="O197" s="48"/>
      <c r="P197" s="47">
        <f t="shared" si="21"/>
        <v>90</v>
      </c>
      <c r="Q197" s="49">
        <v>44.76</v>
      </c>
      <c r="R197" s="50"/>
      <c r="S197" s="51">
        <f t="shared" si="16"/>
        <v>44.76</v>
      </c>
      <c r="T197" s="52">
        <f t="shared" si="22"/>
        <v>4028.3999999999996</v>
      </c>
      <c r="U197" s="29"/>
    </row>
    <row r="198" spans="1:21" ht="17.100000000000001" customHeight="1" x14ac:dyDescent="0.25">
      <c r="A198" s="42">
        <v>183</v>
      </c>
      <c r="B198" s="187"/>
      <c r="C198" s="24" t="s">
        <v>549</v>
      </c>
      <c r="D198" s="25" t="s">
        <v>550</v>
      </c>
      <c r="E198" s="25" t="s">
        <v>550</v>
      </c>
      <c r="F198" s="26">
        <v>17673</v>
      </c>
      <c r="G198" s="22" t="s">
        <v>77</v>
      </c>
      <c r="H198" s="22" t="s">
        <v>542</v>
      </c>
      <c r="I198" s="24" t="s">
        <v>543</v>
      </c>
      <c r="J198" s="47">
        <v>109</v>
      </c>
      <c r="K198" s="42">
        <v>60</v>
      </c>
      <c r="L198" s="86" t="s">
        <v>26</v>
      </c>
      <c r="M198" s="28" t="s">
        <v>26</v>
      </c>
      <c r="N198" s="29"/>
      <c r="O198" s="48"/>
      <c r="P198" s="47">
        <f t="shared" si="21"/>
        <v>109</v>
      </c>
      <c r="Q198" s="49">
        <v>13.42</v>
      </c>
      <c r="R198" s="50"/>
      <c r="S198" s="51">
        <f t="shared" si="16"/>
        <v>13.42</v>
      </c>
      <c r="T198" s="52">
        <f t="shared" si="22"/>
        <v>1462.78</v>
      </c>
      <c r="U198" s="29"/>
    </row>
    <row r="199" spans="1:21" ht="17.100000000000001" customHeight="1" x14ac:dyDescent="0.25">
      <c r="A199" s="22">
        <v>184</v>
      </c>
      <c r="B199" s="187"/>
      <c r="C199" s="24" t="s">
        <v>551</v>
      </c>
      <c r="D199" s="25" t="s">
        <v>552</v>
      </c>
      <c r="E199" s="25" t="s">
        <v>552</v>
      </c>
      <c r="F199" s="26">
        <v>17564</v>
      </c>
      <c r="G199" s="22" t="s">
        <v>77</v>
      </c>
      <c r="H199" s="22" t="s">
        <v>546</v>
      </c>
      <c r="I199" s="24"/>
      <c r="J199" s="47">
        <v>450</v>
      </c>
      <c r="K199" s="42">
        <v>4</v>
      </c>
      <c r="L199" s="86" t="s">
        <v>26</v>
      </c>
      <c r="M199" s="28" t="s">
        <v>26</v>
      </c>
      <c r="N199" s="29"/>
      <c r="O199" s="48"/>
      <c r="P199" s="47">
        <f t="shared" si="21"/>
        <v>450</v>
      </c>
      <c r="Q199" s="49">
        <v>30.28</v>
      </c>
      <c r="R199" s="50"/>
      <c r="S199" s="51">
        <f t="shared" si="16"/>
        <v>30.28</v>
      </c>
      <c r="T199" s="52">
        <f t="shared" si="22"/>
        <v>13626</v>
      </c>
      <c r="U199" s="29"/>
    </row>
    <row r="200" spans="1:21" ht="17.100000000000001" customHeight="1" x14ac:dyDescent="0.25">
      <c r="A200" s="22">
        <v>185</v>
      </c>
      <c r="B200" s="190"/>
      <c r="C200" s="24" t="s">
        <v>553</v>
      </c>
      <c r="D200" s="25" t="s">
        <v>554</v>
      </c>
      <c r="E200" s="25" t="s">
        <v>554</v>
      </c>
      <c r="F200" s="26">
        <v>17687</v>
      </c>
      <c r="G200" s="22" t="s">
        <v>77</v>
      </c>
      <c r="H200" s="22" t="s">
        <v>542</v>
      </c>
      <c r="I200" s="24" t="s">
        <v>543</v>
      </c>
      <c r="J200" s="47">
        <v>48</v>
      </c>
      <c r="K200" s="42">
        <v>60</v>
      </c>
      <c r="L200" s="86" t="s">
        <v>26</v>
      </c>
      <c r="M200" s="86" t="s">
        <v>26</v>
      </c>
      <c r="N200" s="29"/>
      <c r="O200" s="48"/>
      <c r="P200" s="47">
        <f t="shared" si="21"/>
        <v>48</v>
      </c>
      <c r="Q200" s="49">
        <v>11.56</v>
      </c>
      <c r="R200" s="50"/>
      <c r="S200" s="51">
        <f t="shared" si="16"/>
        <v>11.56</v>
      </c>
      <c r="T200" s="52">
        <f t="shared" si="22"/>
        <v>554.88</v>
      </c>
      <c r="U200" s="29"/>
    </row>
    <row r="201" spans="1:21" ht="17.100000000000001" customHeight="1" x14ac:dyDescent="0.25">
      <c r="A201" s="22">
        <v>186</v>
      </c>
      <c r="B201" s="190"/>
      <c r="C201" s="24" t="s">
        <v>555</v>
      </c>
      <c r="D201" s="25" t="s">
        <v>556</v>
      </c>
      <c r="E201" s="25" t="s">
        <v>556</v>
      </c>
      <c r="F201" s="26">
        <v>17692</v>
      </c>
      <c r="G201" s="22" t="s">
        <v>77</v>
      </c>
      <c r="H201" s="22" t="s">
        <v>542</v>
      </c>
      <c r="I201" s="24" t="s">
        <v>543</v>
      </c>
      <c r="J201" s="47">
        <v>66</v>
      </c>
      <c r="K201" s="42">
        <v>60</v>
      </c>
      <c r="L201" s="86" t="s">
        <v>26</v>
      </c>
      <c r="M201" s="28" t="s">
        <v>26</v>
      </c>
      <c r="N201" s="29"/>
      <c r="O201" s="48"/>
      <c r="P201" s="47">
        <f t="shared" si="21"/>
        <v>66</v>
      </c>
      <c r="Q201" s="49">
        <v>11.96</v>
      </c>
      <c r="R201" s="50"/>
      <c r="S201" s="51">
        <f t="shared" si="16"/>
        <v>11.96</v>
      </c>
      <c r="T201" s="52">
        <f t="shared" si="22"/>
        <v>789.36</v>
      </c>
      <c r="U201" s="29"/>
    </row>
    <row r="202" spans="1:21" ht="17.100000000000001" customHeight="1" x14ac:dyDescent="0.25">
      <c r="A202" s="42">
        <v>187</v>
      </c>
      <c r="B202" s="187"/>
      <c r="C202" s="24" t="s">
        <v>557</v>
      </c>
      <c r="D202" s="25" t="s">
        <v>62</v>
      </c>
      <c r="E202" s="100" t="s">
        <v>62</v>
      </c>
      <c r="F202" s="26">
        <v>20910</v>
      </c>
      <c r="G202" s="22"/>
      <c r="H202" s="22" t="s">
        <v>558</v>
      </c>
      <c r="I202" s="24" t="s">
        <v>543</v>
      </c>
      <c r="J202" s="47">
        <v>354</v>
      </c>
      <c r="K202" s="42">
        <v>246</v>
      </c>
      <c r="L202" s="22" t="s">
        <v>26</v>
      </c>
      <c r="M202" s="186" t="s">
        <v>26</v>
      </c>
      <c r="N202" s="29" t="s">
        <v>1480</v>
      </c>
      <c r="O202" s="48"/>
      <c r="P202" s="47">
        <f t="shared" si="21"/>
        <v>354</v>
      </c>
      <c r="Q202" s="49">
        <v>11.76</v>
      </c>
      <c r="R202" s="50"/>
      <c r="S202" s="51">
        <f t="shared" si="16"/>
        <v>11.76</v>
      </c>
      <c r="T202" s="52">
        <f t="shared" si="22"/>
        <v>4163.04</v>
      </c>
      <c r="U202" s="29" t="s">
        <v>1481</v>
      </c>
    </row>
    <row r="203" spans="1:21" ht="17.100000000000001" customHeight="1" x14ac:dyDescent="0.25">
      <c r="A203" s="42">
        <v>188</v>
      </c>
      <c r="B203" s="187"/>
      <c r="C203" s="24" t="s">
        <v>559</v>
      </c>
      <c r="D203" s="25" t="s">
        <v>560</v>
      </c>
      <c r="E203" s="25" t="s">
        <v>560</v>
      </c>
      <c r="F203" s="26">
        <v>17681</v>
      </c>
      <c r="G203" s="22" t="s">
        <v>77</v>
      </c>
      <c r="H203" s="22" t="s">
        <v>542</v>
      </c>
      <c r="I203" s="24" t="s">
        <v>543</v>
      </c>
      <c r="J203" s="47">
        <v>132</v>
      </c>
      <c r="K203" s="42">
        <v>60</v>
      </c>
      <c r="L203" s="86" t="s">
        <v>26</v>
      </c>
      <c r="M203" s="28" t="s">
        <v>26</v>
      </c>
      <c r="N203" s="29"/>
      <c r="O203" s="48"/>
      <c r="P203" s="47">
        <f t="shared" si="21"/>
        <v>132</v>
      </c>
      <c r="Q203" s="49">
        <v>9.56</v>
      </c>
      <c r="R203" s="50"/>
      <c r="S203" s="51">
        <f t="shared" si="16"/>
        <v>9.56</v>
      </c>
      <c r="T203" s="52">
        <f t="shared" si="22"/>
        <v>1261.92</v>
      </c>
      <c r="U203" s="29"/>
    </row>
    <row r="204" spans="1:21" ht="17.100000000000001" customHeight="1" x14ac:dyDescent="0.25">
      <c r="A204" s="22">
        <v>189</v>
      </c>
      <c r="B204" s="190"/>
      <c r="C204" s="24" t="s">
        <v>561</v>
      </c>
      <c r="D204" s="25" t="s">
        <v>562</v>
      </c>
      <c r="E204" s="25" t="s">
        <v>562</v>
      </c>
      <c r="F204" s="26">
        <v>17676</v>
      </c>
      <c r="G204" s="22" t="s">
        <v>77</v>
      </c>
      <c r="H204" s="22" t="s">
        <v>542</v>
      </c>
      <c r="I204" s="24" t="s">
        <v>543</v>
      </c>
      <c r="J204" s="47">
        <v>53</v>
      </c>
      <c r="K204" s="42">
        <v>60</v>
      </c>
      <c r="L204" s="86" t="s">
        <v>26</v>
      </c>
      <c r="M204" s="28" t="s">
        <v>26</v>
      </c>
      <c r="N204" s="29"/>
      <c r="O204" s="48"/>
      <c r="P204" s="47">
        <f t="shared" si="21"/>
        <v>53</v>
      </c>
      <c r="Q204" s="49">
        <v>13.28</v>
      </c>
      <c r="R204" s="50"/>
      <c r="S204" s="51">
        <f t="shared" si="16"/>
        <v>13.28</v>
      </c>
      <c r="T204" s="52">
        <f t="shared" si="22"/>
        <v>703.83999999999992</v>
      </c>
      <c r="U204" s="29"/>
    </row>
    <row r="205" spans="1:21" ht="17.100000000000001" customHeight="1" x14ac:dyDescent="0.25">
      <c r="A205" s="42">
        <v>190</v>
      </c>
      <c r="B205" s="43"/>
      <c r="C205" s="24" t="s">
        <v>563</v>
      </c>
      <c r="D205" s="25" t="s">
        <v>62</v>
      </c>
      <c r="E205" s="100" t="s">
        <v>62</v>
      </c>
      <c r="F205" s="26">
        <v>20966</v>
      </c>
      <c r="G205" s="22"/>
      <c r="H205" s="22" t="s">
        <v>558</v>
      </c>
      <c r="I205" s="24" t="s">
        <v>543</v>
      </c>
      <c r="J205" s="47">
        <v>459</v>
      </c>
      <c r="K205" s="42">
        <v>246</v>
      </c>
      <c r="L205" s="22" t="s">
        <v>26</v>
      </c>
      <c r="M205" s="186" t="s">
        <v>26</v>
      </c>
      <c r="N205" s="29" t="s">
        <v>1480</v>
      </c>
      <c r="O205" s="48"/>
      <c r="P205" s="47">
        <f t="shared" si="21"/>
        <v>459</v>
      </c>
      <c r="Q205" s="49">
        <v>7.62</v>
      </c>
      <c r="R205" s="50"/>
      <c r="S205" s="51">
        <f t="shared" si="16"/>
        <v>7.62</v>
      </c>
      <c r="T205" s="52">
        <f t="shared" si="22"/>
        <v>3497.58</v>
      </c>
      <c r="U205" s="29" t="s">
        <v>1481</v>
      </c>
    </row>
    <row r="206" spans="1:21" ht="17.100000000000001" customHeight="1" x14ac:dyDescent="0.25">
      <c r="A206" s="42">
        <v>191</v>
      </c>
      <c r="B206" s="187"/>
      <c r="C206" s="24" t="s">
        <v>564</v>
      </c>
      <c r="D206" s="25" t="s">
        <v>565</v>
      </c>
      <c r="E206" s="25" t="s">
        <v>565</v>
      </c>
      <c r="F206" s="26">
        <v>17688</v>
      </c>
      <c r="G206" s="22" t="s">
        <v>77</v>
      </c>
      <c r="H206" s="22" t="s">
        <v>318</v>
      </c>
      <c r="I206" s="24"/>
      <c r="J206" s="47">
        <v>452</v>
      </c>
      <c r="K206" s="42">
        <v>100</v>
      </c>
      <c r="L206" s="86" t="s">
        <v>26</v>
      </c>
      <c r="M206" s="28" t="s">
        <v>26</v>
      </c>
      <c r="N206" s="29"/>
      <c r="O206" s="48"/>
      <c r="P206" s="47">
        <f t="shared" si="21"/>
        <v>452</v>
      </c>
      <c r="Q206" s="49">
        <v>17.579999999999998</v>
      </c>
      <c r="R206" s="50"/>
      <c r="S206" s="51">
        <f t="shared" si="16"/>
        <v>17.579999999999998</v>
      </c>
      <c r="T206" s="52">
        <f t="shared" si="22"/>
        <v>7946.1599999999989</v>
      </c>
      <c r="U206" s="29"/>
    </row>
    <row r="207" spans="1:21" ht="17.100000000000001" customHeight="1" x14ac:dyDescent="0.25">
      <c r="A207" s="22">
        <v>192</v>
      </c>
      <c r="B207" s="190"/>
      <c r="C207" s="24" t="s">
        <v>566</v>
      </c>
      <c r="D207" s="25" t="s">
        <v>567</v>
      </c>
      <c r="E207" s="25" t="s">
        <v>567</v>
      </c>
      <c r="F207" s="41">
        <v>5017</v>
      </c>
      <c r="G207" s="22" t="s">
        <v>327</v>
      </c>
      <c r="H207" s="22" t="s">
        <v>333</v>
      </c>
      <c r="I207" s="24"/>
      <c r="J207" s="47">
        <v>84</v>
      </c>
      <c r="K207" s="42">
        <v>3</v>
      </c>
      <c r="L207" s="22" t="s">
        <v>26</v>
      </c>
      <c r="M207" s="28" t="s">
        <v>26</v>
      </c>
      <c r="N207" s="29"/>
      <c r="O207" s="48"/>
      <c r="P207" s="47">
        <f t="shared" si="21"/>
        <v>84</v>
      </c>
      <c r="Q207" s="49">
        <v>38.869999999999997</v>
      </c>
      <c r="R207" s="50"/>
      <c r="S207" s="51">
        <f t="shared" si="16"/>
        <v>38.869999999999997</v>
      </c>
      <c r="T207" s="52">
        <f t="shared" si="22"/>
        <v>3265.08</v>
      </c>
      <c r="U207" s="29"/>
    </row>
    <row r="208" spans="1:21" ht="17.100000000000001" customHeight="1" x14ac:dyDescent="0.25">
      <c r="A208" s="42">
        <v>193</v>
      </c>
      <c r="B208" s="187"/>
      <c r="C208" s="24" t="s">
        <v>568</v>
      </c>
      <c r="D208" s="25" t="s">
        <v>569</v>
      </c>
      <c r="E208" s="25" t="s">
        <v>569</v>
      </c>
      <c r="F208" s="41" t="s">
        <v>1544</v>
      </c>
      <c r="G208" s="22" t="s">
        <v>77</v>
      </c>
      <c r="H208" s="22" t="s">
        <v>546</v>
      </c>
      <c r="I208" s="24"/>
      <c r="J208" s="47">
        <v>494</v>
      </c>
      <c r="K208" s="42">
        <v>4</v>
      </c>
      <c r="L208" s="86" t="s">
        <v>26</v>
      </c>
      <c r="M208" s="28" t="s">
        <v>26</v>
      </c>
      <c r="N208" s="29"/>
      <c r="O208" s="48"/>
      <c r="P208" s="47">
        <f t="shared" si="21"/>
        <v>494</v>
      </c>
      <c r="Q208" s="116">
        <v>38.479999999999997</v>
      </c>
      <c r="R208" s="50"/>
      <c r="S208" s="51">
        <f t="shared" si="16"/>
        <v>38.479999999999997</v>
      </c>
      <c r="T208" s="52">
        <f t="shared" si="22"/>
        <v>19009.12</v>
      </c>
      <c r="U208" s="29" t="s">
        <v>1533</v>
      </c>
    </row>
    <row r="209" spans="1:21" ht="17.100000000000001" customHeight="1" x14ac:dyDescent="0.25">
      <c r="A209" s="42">
        <v>194</v>
      </c>
      <c r="B209" s="187"/>
      <c r="C209" s="24" t="s">
        <v>570</v>
      </c>
      <c r="D209" s="25" t="s">
        <v>571</v>
      </c>
      <c r="E209" s="25" t="s">
        <v>571</v>
      </c>
      <c r="F209" s="26">
        <v>17669</v>
      </c>
      <c r="G209" s="22" t="s">
        <v>77</v>
      </c>
      <c r="H209" s="22" t="s">
        <v>542</v>
      </c>
      <c r="I209" s="24" t="s">
        <v>543</v>
      </c>
      <c r="J209" s="47">
        <v>225</v>
      </c>
      <c r="K209" s="42">
        <v>60</v>
      </c>
      <c r="L209" s="86" t="s">
        <v>26</v>
      </c>
      <c r="M209" s="28" t="s">
        <v>26</v>
      </c>
      <c r="N209" s="29"/>
      <c r="O209" s="48"/>
      <c r="P209" s="47">
        <f t="shared" si="21"/>
        <v>225</v>
      </c>
      <c r="Q209" s="49">
        <v>11.61</v>
      </c>
      <c r="R209" s="50"/>
      <c r="S209" s="51">
        <f t="shared" si="16"/>
        <v>11.61</v>
      </c>
      <c r="T209" s="52">
        <f t="shared" si="22"/>
        <v>2612.25</v>
      </c>
      <c r="U209" s="29"/>
    </row>
    <row r="210" spans="1:21" ht="17.100000000000001" customHeight="1" x14ac:dyDescent="0.25">
      <c r="A210" s="22">
        <v>195</v>
      </c>
      <c r="B210" s="187"/>
      <c r="C210" s="24" t="s">
        <v>572</v>
      </c>
      <c r="D210" s="25" t="s">
        <v>573</v>
      </c>
      <c r="E210" s="25" t="s">
        <v>573</v>
      </c>
      <c r="F210" s="26">
        <v>17691</v>
      </c>
      <c r="G210" s="22" t="s">
        <v>77</v>
      </c>
      <c r="H210" s="22" t="s">
        <v>542</v>
      </c>
      <c r="I210" s="24" t="s">
        <v>543</v>
      </c>
      <c r="J210" s="47">
        <v>183</v>
      </c>
      <c r="K210" s="42">
        <v>60</v>
      </c>
      <c r="L210" s="86" t="s">
        <v>26</v>
      </c>
      <c r="M210" s="28" t="s">
        <v>26</v>
      </c>
      <c r="N210" s="29"/>
      <c r="O210" s="48"/>
      <c r="P210" s="47">
        <f t="shared" si="21"/>
        <v>183</v>
      </c>
      <c r="Q210" s="49">
        <v>11.58</v>
      </c>
      <c r="R210" s="50"/>
      <c r="S210" s="51">
        <v>11.55</v>
      </c>
      <c r="T210" s="52">
        <f t="shared" si="22"/>
        <v>2119.14</v>
      </c>
      <c r="U210" s="29"/>
    </row>
    <row r="211" spans="1:21" ht="17.100000000000001" customHeight="1" x14ac:dyDescent="0.25">
      <c r="A211" s="22">
        <v>196</v>
      </c>
      <c r="B211" s="190"/>
      <c r="C211" s="24" t="s">
        <v>574</v>
      </c>
      <c r="D211" s="25" t="s">
        <v>575</v>
      </c>
      <c r="E211" s="25" t="s">
        <v>575</v>
      </c>
      <c r="F211" s="26">
        <v>17502</v>
      </c>
      <c r="G211" s="22" t="s">
        <v>77</v>
      </c>
      <c r="H211" s="22" t="s">
        <v>546</v>
      </c>
      <c r="I211" s="24"/>
      <c r="J211" s="47">
        <v>46</v>
      </c>
      <c r="K211" s="42">
        <v>4</v>
      </c>
      <c r="L211" s="86" t="s">
        <v>26</v>
      </c>
      <c r="M211" s="28" t="s">
        <v>26</v>
      </c>
      <c r="N211" s="29"/>
      <c r="O211" s="48"/>
      <c r="P211" s="47">
        <f t="shared" si="21"/>
        <v>46</v>
      </c>
      <c r="Q211" s="49">
        <v>49.87</v>
      </c>
      <c r="R211" s="50"/>
      <c r="S211" s="51">
        <f t="shared" si="16"/>
        <v>49.87</v>
      </c>
      <c r="T211" s="52">
        <f t="shared" si="22"/>
        <v>2294.02</v>
      </c>
      <c r="U211" s="29"/>
    </row>
    <row r="212" spans="1:21" ht="17.100000000000001" customHeight="1" x14ac:dyDescent="0.25">
      <c r="A212" s="199" t="str">
        <f>"Fruit and Vegetable = "&amp;DOLLAR(SUM(T213:T234),2)</f>
        <v>Fruit and Vegetable = $166,138.05</v>
      </c>
      <c r="B212" s="199"/>
      <c r="C212" s="199"/>
      <c r="D212" s="66"/>
      <c r="E212" s="66"/>
      <c r="F212" s="64"/>
      <c r="G212" s="16"/>
      <c r="H212" s="16"/>
      <c r="I212" s="66"/>
      <c r="J212" s="67"/>
      <c r="K212" s="68"/>
      <c r="L212" s="16"/>
      <c r="M212" s="17"/>
      <c r="N212" s="16"/>
      <c r="O212" s="69"/>
      <c r="P212" s="67"/>
      <c r="Q212" s="70"/>
      <c r="R212" s="71"/>
      <c r="S212" s="71"/>
      <c r="T212" s="72"/>
      <c r="U212" s="16"/>
    </row>
    <row r="213" spans="1:21" ht="17.100000000000001" customHeight="1" x14ac:dyDescent="0.25">
      <c r="A213" s="22">
        <v>198</v>
      </c>
      <c r="B213" s="190"/>
      <c r="C213" s="24" t="s">
        <v>576</v>
      </c>
      <c r="D213" s="92" t="s">
        <v>62</v>
      </c>
      <c r="E213" s="100" t="s">
        <v>62</v>
      </c>
      <c r="F213" s="63">
        <v>1060</v>
      </c>
      <c r="G213" s="22"/>
      <c r="H213" s="22" t="s">
        <v>322</v>
      </c>
      <c r="I213" s="122" t="s">
        <v>577</v>
      </c>
      <c r="J213" s="47">
        <v>87</v>
      </c>
      <c r="K213" s="42">
        <v>6</v>
      </c>
      <c r="L213" s="22" t="s">
        <v>26</v>
      </c>
      <c r="M213" s="39"/>
      <c r="N213" s="29" t="s">
        <v>1483</v>
      </c>
      <c r="O213" s="48"/>
      <c r="P213" s="47">
        <f t="shared" ref="P213:P234" si="23">ROUND(IF(ISBLANK(O213)=TRUE,J213,(J213*K213)/O213),0)</f>
        <v>87</v>
      </c>
      <c r="Q213" s="49">
        <v>44.48</v>
      </c>
      <c r="R213" s="50"/>
      <c r="S213" s="51">
        <f t="shared" ref="S213:S234" si="24">IF(ISBLANK(Q213),0,(Q213-R213))</f>
        <v>44.48</v>
      </c>
      <c r="T213" s="52">
        <f t="shared" ref="T213:T234" si="25">P213*Q213</f>
        <v>3869.7599999999998</v>
      </c>
      <c r="U213" s="29" t="s">
        <v>1600</v>
      </c>
    </row>
    <row r="214" spans="1:21" ht="17.100000000000001" customHeight="1" x14ac:dyDescent="0.25">
      <c r="A214" s="42">
        <v>198</v>
      </c>
      <c r="B214" s="187"/>
      <c r="C214" s="24" t="s">
        <v>578</v>
      </c>
      <c r="D214" s="92" t="s">
        <v>62</v>
      </c>
      <c r="E214" s="100" t="s">
        <v>62</v>
      </c>
      <c r="F214" s="63">
        <v>2160</v>
      </c>
      <c r="G214" s="22"/>
      <c r="H214" s="22" t="s">
        <v>322</v>
      </c>
      <c r="I214" s="122" t="s">
        <v>579</v>
      </c>
      <c r="J214" s="47">
        <v>377</v>
      </c>
      <c r="K214" s="42">
        <v>6</v>
      </c>
      <c r="L214" s="22" t="s">
        <v>26</v>
      </c>
      <c r="M214" s="39"/>
      <c r="N214" s="29" t="s">
        <v>1484</v>
      </c>
      <c r="O214" s="48"/>
      <c r="P214" s="47">
        <f t="shared" si="23"/>
        <v>377</v>
      </c>
      <c r="Q214" s="49">
        <v>22.87</v>
      </c>
      <c r="R214" s="50"/>
      <c r="S214" s="51">
        <f t="shared" si="24"/>
        <v>22.87</v>
      </c>
      <c r="T214" s="52">
        <f t="shared" si="25"/>
        <v>8621.99</v>
      </c>
      <c r="U214" s="29" t="s">
        <v>1600</v>
      </c>
    </row>
    <row r="215" spans="1:21" ht="17.100000000000001" customHeight="1" x14ac:dyDescent="0.25">
      <c r="A215" s="42">
        <v>199</v>
      </c>
      <c r="B215" s="187"/>
      <c r="C215" s="24" t="s">
        <v>580</v>
      </c>
      <c r="D215" s="92" t="s">
        <v>62</v>
      </c>
      <c r="E215" s="100" t="s">
        <v>62</v>
      </c>
      <c r="F215" s="63">
        <v>31130</v>
      </c>
      <c r="G215" s="22"/>
      <c r="H215" s="22" t="s">
        <v>441</v>
      </c>
      <c r="I215" s="122" t="s">
        <v>579</v>
      </c>
      <c r="J215" s="47">
        <v>371</v>
      </c>
      <c r="K215" s="42">
        <v>20</v>
      </c>
      <c r="L215" s="22" t="s">
        <v>26</v>
      </c>
      <c r="M215" s="39"/>
      <c r="N215" s="29" t="s">
        <v>1517</v>
      </c>
      <c r="O215" s="48"/>
      <c r="P215" s="47">
        <f t="shared" si="23"/>
        <v>371</v>
      </c>
      <c r="Q215" s="49">
        <v>17.18</v>
      </c>
      <c r="R215" s="50"/>
      <c r="S215" s="51">
        <f t="shared" si="24"/>
        <v>17.18</v>
      </c>
      <c r="T215" s="52">
        <f t="shared" si="25"/>
        <v>6373.78</v>
      </c>
      <c r="U215" s="29" t="s">
        <v>1577</v>
      </c>
    </row>
    <row r="216" spans="1:21" ht="17.100000000000001" customHeight="1" x14ac:dyDescent="0.25">
      <c r="A216" s="22">
        <v>200</v>
      </c>
      <c r="B216" s="190"/>
      <c r="C216" s="24" t="s">
        <v>581</v>
      </c>
      <c r="D216" s="36" t="s">
        <v>582</v>
      </c>
      <c r="E216" s="36" t="s">
        <v>582</v>
      </c>
      <c r="F216" s="26">
        <v>2712</v>
      </c>
      <c r="G216" s="22" t="s">
        <v>49</v>
      </c>
      <c r="H216" s="22" t="s">
        <v>583</v>
      </c>
      <c r="I216" s="123" t="s">
        <v>584</v>
      </c>
      <c r="J216" s="47">
        <v>25</v>
      </c>
      <c r="K216" s="42">
        <v>6</v>
      </c>
      <c r="L216" s="22" t="s">
        <v>26</v>
      </c>
      <c r="M216" s="28" t="s">
        <v>26</v>
      </c>
      <c r="N216" s="29"/>
      <c r="O216" s="48"/>
      <c r="P216" s="47">
        <f t="shared" si="23"/>
        <v>25</v>
      </c>
      <c r="Q216" s="49">
        <v>35.44</v>
      </c>
      <c r="R216" s="50"/>
      <c r="S216" s="51">
        <f t="shared" si="24"/>
        <v>35.44</v>
      </c>
      <c r="T216" s="52">
        <f t="shared" si="25"/>
        <v>886</v>
      </c>
      <c r="U216" s="29" t="s">
        <v>1601</v>
      </c>
    </row>
    <row r="217" spans="1:21" ht="17.100000000000001" customHeight="1" x14ac:dyDescent="0.25">
      <c r="A217" s="22">
        <v>201</v>
      </c>
      <c r="B217" s="190"/>
      <c r="C217" s="24" t="s">
        <v>585</v>
      </c>
      <c r="D217" s="36" t="s">
        <v>586</v>
      </c>
      <c r="E217" s="36" t="s">
        <v>586</v>
      </c>
      <c r="F217" s="63">
        <v>99603</v>
      </c>
      <c r="G217" s="22" t="s">
        <v>57</v>
      </c>
      <c r="H217" s="22" t="s">
        <v>587</v>
      </c>
      <c r="I217" s="123"/>
      <c r="J217" s="47">
        <v>66</v>
      </c>
      <c r="K217" s="42">
        <v>6</v>
      </c>
      <c r="L217" s="22" t="s">
        <v>26</v>
      </c>
      <c r="M217" s="28" t="s">
        <v>26</v>
      </c>
      <c r="N217" s="29"/>
      <c r="O217" s="48"/>
      <c r="P217" s="47">
        <f t="shared" si="23"/>
        <v>66</v>
      </c>
      <c r="Q217" s="49">
        <v>28.87</v>
      </c>
      <c r="R217" s="50"/>
      <c r="S217" s="51">
        <f t="shared" si="24"/>
        <v>28.87</v>
      </c>
      <c r="T217" s="52">
        <f t="shared" si="25"/>
        <v>1905.42</v>
      </c>
      <c r="U217" s="29"/>
    </row>
    <row r="218" spans="1:21" ht="17.100000000000001" customHeight="1" x14ac:dyDescent="0.25">
      <c r="A218" s="42">
        <v>202</v>
      </c>
      <c r="B218" s="187"/>
      <c r="C218" s="24" t="s">
        <v>588</v>
      </c>
      <c r="D218" s="36" t="s">
        <v>589</v>
      </c>
      <c r="E218" s="36" t="s">
        <v>589</v>
      </c>
      <c r="F218" s="63">
        <v>2750</v>
      </c>
      <c r="G218" s="22" t="s">
        <v>49</v>
      </c>
      <c r="H218" s="22" t="s">
        <v>590</v>
      </c>
      <c r="I218" s="123"/>
      <c r="J218" s="47">
        <v>403</v>
      </c>
      <c r="K218" s="42">
        <v>6</v>
      </c>
      <c r="L218" s="22" t="s">
        <v>26</v>
      </c>
      <c r="M218" s="28" t="s">
        <v>26</v>
      </c>
      <c r="N218" s="29"/>
      <c r="O218" s="48"/>
      <c r="P218" s="47">
        <f t="shared" si="23"/>
        <v>403</v>
      </c>
      <c r="Q218" s="49">
        <v>34.28</v>
      </c>
      <c r="R218" s="50"/>
      <c r="S218" s="51">
        <f t="shared" si="24"/>
        <v>34.28</v>
      </c>
      <c r="T218" s="52">
        <f t="shared" si="25"/>
        <v>13814.84</v>
      </c>
      <c r="U218" s="29" t="s">
        <v>1601</v>
      </c>
    </row>
    <row r="219" spans="1:21" ht="17.100000000000001" customHeight="1" x14ac:dyDescent="0.25">
      <c r="A219" s="42">
        <v>203</v>
      </c>
      <c r="B219" s="187"/>
      <c r="C219" s="24" t="s">
        <v>591</v>
      </c>
      <c r="D219" s="25" t="s">
        <v>62</v>
      </c>
      <c r="E219" s="100" t="s">
        <v>62</v>
      </c>
      <c r="F219" s="41">
        <v>42311</v>
      </c>
      <c r="G219" s="22"/>
      <c r="H219" s="22" t="s">
        <v>441</v>
      </c>
      <c r="I219" s="122" t="s">
        <v>579</v>
      </c>
      <c r="J219" s="47">
        <v>507</v>
      </c>
      <c r="K219" s="42">
        <v>20</v>
      </c>
      <c r="L219" s="86" t="s">
        <v>120</v>
      </c>
      <c r="M219" s="39"/>
      <c r="N219" s="29" t="s">
        <v>1484</v>
      </c>
      <c r="O219" s="48"/>
      <c r="P219" s="47">
        <f t="shared" si="23"/>
        <v>507</v>
      </c>
      <c r="Q219" s="49">
        <v>37.46</v>
      </c>
      <c r="R219" s="50"/>
      <c r="S219" s="51">
        <f t="shared" si="24"/>
        <v>37.46</v>
      </c>
      <c r="T219" s="52">
        <f t="shared" si="25"/>
        <v>18992.22</v>
      </c>
      <c r="U219" s="40" t="s">
        <v>1538</v>
      </c>
    </row>
    <row r="220" spans="1:21" ht="17.100000000000001" customHeight="1" x14ac:dyDescent="0.25">
      <c r="A220" s="42">
        <v>204</v>
      </c>
      <c r="B220" s="187"/>
      <c r="C220" s="24" t="s">
        <v>592</v>
      </c>
      <c r="D220" s="92" t="s">
        <v>62</v>
      </c>
      <c r="E220" s="100" t="s">
        <v>62</v>
      </c>
      <c r="F220" s="26">
        <v>31555</v>
      </c>
      <c r="G220" s="22"/>
      <c r="H220" s="22" t="s">
        <v>441</v>
      </c>
      <c r="I220" s="122" t="s">
        <v>579</v>
      </c>
      <c r="J220" s="47">
        <v>228</v>
      </c>
      <c r="K220" s="42">
        <v>20</v>
      </c>
      <c r="L220" s="22" t="s">
        <v>26</v>
      </c>
      <c r="M220" s="39"/>
      <c r="N220" s="29" t="s">
        <v>1484</v>
      </c>
      <c r="O220" s="48"/>
      <c r="P220" s="47">
        <f t="shared" si="23"/>
        <v>228</v>
      </c>
      <c r="Q220" s="49">
        <v>15.52</v>
      </c>
      <c r="R220" s="50"/>
      <c r="S220" s="51">
        <f t="shared" si="24"/>
        <v>15.52</v>
      </c>
      <c r="T220" s="52">
        <f t="shared" si="25"/>
        <v>3538.56</v>
      </c>
      <c r="U220" s="29" t="s">
        <v>1577</v>
      </c>
    </row>
    <row r="221" spans="1:21" ht="17.100000000000001" customHeight="1" x14ac:dyDescent="0.25">
      <c r="A221" s="42">
        <v>205</v>
      </c>
      <c r="B221" s="187"/>
      <c r="C221" s="24" t="s">
        <v>593</v>
      </c>
      <c r="D221" s="92" t="s">
        <v>62</v>
      </c>
      <c r="E221" s="100" t="s">
        <v>62</v>
      </c>
      <c r="F221" s="26">
        <v>31665</v>
      </c>
      <c r="G221" s="22"/>
      <c r="H221" s="22" t="s">
        <v>441</v>
      </c>
      <c r="I221" s="122" t="s">
        <v>579</v>
      </c>
      <c r="J221" s="47">
        <v>717</v>
      </c>
      <c r="K221" s="42">
        <v>20</v>
      </c>
      <c r="L221" s="22" t="s">
        <v>26</v>
      </c>
      <c r="M221" s="39"/>
      <c r="N221" s="29" t="s">
        <v>1484</v>
      </c>
      <c r="O221" s="48"/>
      <c r="P221" s="47">
        <f t="shared" si="23"/>
        <v>717</v>
      </c>
      <c r="Q221" s="49">
        <v>16.48</v>
      </c>
      <c r="R221" s="50"/>
      <c r="S221" s="51">
        <f t="shared" si="24"/>
        <v>16.48</v>
      </c>
      <c r="T221" s="52">
        <f t="shared" si="25"/>
        <v>11816.16</v>
      </c>
      <c r="U221" s="29" t="s">
        <v>1577</v>
      </c>
    </row>
    <row r="222" spans="1:21" ht="17.100000000000001" customHeight="1" x14ac:dyDescent="0.25">
      <c r="A222" s="22">
        <v>206</v>
      </c>
      <c r="B222" s="190"/>
      <c r="C222" s="24" t="s">
        <v>594</v>
      </c>
      <c r="D222" s="36" t="s">
        <v>595</v>
      </c>
      <c r="E222" s="36" t="s">
        <v>595</v>
      </c>
      <c r="F222" s="26">
        <v>31565</v>
      </c>
      <c r="G222" s="22"/>
      <c r="H222" s="22" t="s">
        <v>596</v>
      </c>
      <c r="I222" s="24"/>
      <c r="J222" s="47">
        <v>36</v>
      </c>
      <c r="K222" s="42">
        <v>15</v>
      </c>
      <c r="L222" s="86" t="s">
        <v>120</v>
      </c>
      <c r="M222" s="39"/>
      <c r="N222" s="29"/>
      <c r="O222" s="48"/>
      <c r="P222" s="47">
        <f t="shared" si="23"/>
        <v>36</v>
      </c>
      <c r="Q222" s="49">
        <v>32.479999999999997</v>
      </c>
      <c r="R222" s="50"/>
      <c r="S222" s="51">
        <f t="shared" si="24"/>
        <v>32.479999999999997</v>
      </c>
      <c r="T222" s="52">
        <f t="shared" si="25"/>
        <v>1169.28</v>
      </c>
      <c r="U222" s="40" t="s">
        <v>1538</v>
      </c>
    </row>
    <row r="223" spans="1:21" ht="17.100000000000001" customHeight="1" x14ac:dyDescent="0.25">
      <c r="A223" s="42">
        <v>207</v>
      </c>
      <c r="B223" s="187"/>
      <c r="C223" s="124" t="s">
        <v>597</v>
      </c>
      <c r="D223" s="25" t="s">
        <v>62</v>
      </c>
      <c r="E223" s="100" t="s">
        <v>62</v>
      </c>
      <c r="F223" s="26">
        <v>1420</v>
      </c>
      <c r="G223" s="76"/>
      <c r="H223" s="76" t="s">
        <v>322</v>
      </c>
      <c r="I223" s="89" t="s">
        <v>598</v>
      </c>
      <c r="J223" s="47">
        <v>193</v>
      </c>
      <c r="K223" s="42">
        <v>6</v>
      </c>
      <c r="L223" s="22" t="s">
        <v>26</v>
      </c>
      <c r="M223" s="39"/>
      <c r="N223" s="29" t="s">
        <v>1536</v>
      </c>
      <c r="O223" s="48"/>
      <c r="P223" s="47">
        <f t="shared" si="23"/>
        <v>193</v>
      </c>
      <c r="Q223" s="49">
        <v>45.94</v>
      </c>
      <c r="R223" s="50"/>
      <c r="S223" s="51">
        <f t="shared" si="24"/>
        <v>45.94</v>
      </c>
      <c r="T223" s="52">
        <f t="shared" si="25"/>
        <v>8866.42</v>
      </c>
      <c r="U223" s="29" t="s">
        <v>1588</v>
      </c>
    </row>
    <row r="224" spans="1:21" ht="17.100000000000001" customHeight="1" x14ac:dyDescent="0.25">
      <c r="A224" s="42">
        <v>208</v>
      </c>
      <c r="B224" s="187"/>
      <c r="C224" s="24" t="s">
        <v>599</v>
      </c>
      <c r="D224" s="92" t="s">
        <v>62</v>
      </c>
      <c r="E224" s="100" t="s">
        <v>62</v>
      </c>
      <c r="F224" s="26">
        <v>18790</v>
      </c>
      <c r="G224" s="22"/>
      <c r="H224" s="22" t="s">
        <v>322</v>
      </c>
      <c r="I224" s="122"/>
      <c r="J224" s="47">
        <v>144</v>
      </c>
      <c r="K224" s="42">
        <v>6</v>
      </c>
      <c r="L224" s="22" t="s">
        <v>26</v>
      </c>
      <c r="M224" s="39"/>
      <c r="N224" s="29" t="s">
        <v>1563</v>
      </c>
      <c r="O224" s="48"/>
      <c r="P224" s="47">
        <f t="shared" si="23"/>
        <v>144</v>
      </c>
      <c r="Q224" s="49">
        <v>71.180000000000007</v>
      </c>
      <c r="R224" s="50"/>
      <c r="S224" s="51">
        <v>69.87</v>
      </c>
      <c r="T224" s="52">
        <f t="shared" si="25"/>
        <v>10249.920000000002</v>
      </c>
      <c r="U224" s="29" t="s">
        <v>1588</v>
      </c>
    </row>
    <row r="225" spans="1:21" ht="17.100000000000001" customHeight="1" x14ac:dyDescent="0.25">
      <c r="A225" s="42">
        <v>209</v>
      </c>
      <c r="B225" s="187"/>
      <c r="C225" s="188" t="s">
        <v>600</v>
      </c>
      <c r="D225" s="36" t="s">
        <v>601</v>
      </c>
      <c r="E225" s="36" t="s">
        <v>601</v>
      </c>
      <c r="F225" s="26">
        <v>99678</v>
      </c>
      <c r="G225" s="22" t="s">
        <v>29</v>
      </c>
      <c r="H225" s="22" t="s">
        <v>204</v>
      </c>
      <c r="I225" s="120" t="s">
        <v>602</v>
      </c>
      <c r="J225" s="47">
        <v>210</v>
      </c>
      <c r="K225" s="42">
        <v>30</v>
      </c>
      <c r="L225" s="86" t="s">
        <v>26</v>
      </c>
      <c r="M225" s="28" t="s">
        <v>26</v>
      </c>
      <c r="N225" s="29"/>
      <c r="O225" s="48"/>
      <c r="P225" s="47">
        <f t="shared" si="23"/>
        <v>210</v>
      </c>
      <c r="Q225" s="49">
        <v>60.48</v>
      </c>
      <c r="R225" s="50"/>
      <c r="S225" s="51">
        <f t="shared" si="24"/>
        <v>60.48</v>
      </c>
      <c r="T225" s="52">
        <f t="shared" si="25"/>
        <v>12700.8</v>
      </c>
      <c r="U225" s="29"/>
    </row>
    <row r="226" spans="1:21" ht="17.100000000000001" customHeight="1" x14ac:dyDescent="0.25">
      <c r="A226" s="42">
        <v>210</v>
      </c>
      <c r="B226" s="187"/>
      <c r="C226" s="24" t="s">
        <v>603</v>
      </c>
      <c r="D226" s="92" t="s">
        <v>62</v>
      </c>
      <c r="E226" s="100" t="s">
        <v>62</v>
      </c>
      <c r="F226" s="26">
        <v>1500</v>
      </c>
      <c r="G226" s="22"/>
      <c r="H226" s="22" t="s">
        <v>322</v>
      </c>
      <c r="I226" s="24"/>
      <c r="J226" s="47">
        <v>399</v>
      </c>
      <c r="K226" s="42">
        <v>6</v>
      </c>
      <c r="L226" s="86" t="s">
        <v>120</v>
      </c>
      <c r="M226" s="39"/>
      <c r="N226" s="29" t="s">
        <v>1537</v>
      </c>
      <c r="O226" s="48"/>
      <c r="P226" s="47">
        <f t="shared" si="23"/>
        <v>399</v>
      </c>
      <c r="Q226" s="49">
        <v>34.94</v>
      </c>
      <c r="R226" s="50"/>
      <c r="S226" s="51">
        <f t="shared" si="24"/>
        <v>34.94</v>
      </c>
      <c r="T226" s="52">
        <f t="shared" si="25"/>
        <v>13941.06</v>
      </c>
      <c r="U226" s="29" t="s">
        <v>1589</v>
      </c>
    </row>
    <row r="227" spans="1:21" ht="17.100000000000001" customHeight="1" x14ac:dyDescent="0.25">
      <c r="A227" s="42">
        <v>211</v>
      </c>
      <c r="B227" s="187"/>
      <c r="C227" s="24" t="s">
        <v>604</v>
      </c>
      <c r="D227" s="36" t="s">
        <v>605</v>
      </c>
      <c r="E227" s="36" t="s">
        <v>605</v>
      </c>
      <c r="F227" s="184">
        <v>1601</v>
      </c>
      <c r="G227" s="22" t="s">
        <v>73</v>
      </c>
      <c r="H227" s="22" t="s">
        <v>322</v>
      </c>
      <c r="I227" s="125" t="s">
        <v>606</v>
      </c>
      <c r="J227" s="47">
        <v>196</v>
      </c>
      <c r="K227" s="42">
        <v>6</v>
      </c>
      <c r="L227" s="22" t="s">
        <v>26</v>
      </c>
      <c r="M227" s="28" t="s">
        <v>26</v>
      </c>
      <c r="N227" s="29"/>
      <c r="O227" s="48"/>
      <c r="P227" s="47">
        <f t="shared" si="23"/>
        <v>196</v>
      </c>
      <c r="Q227" s="49">
        <v>46.44</v>
      </c>
      <c r="R227" s="50"/>
      <c r="S227" s="51">
        <f t="shared" si="24"/>
        <v>46.44</v>
      </c>
      <c r="T227" s="52">
        <f t="shared" si="25"/>
        <v>9102.24</v>
      </c>
      <c r="U227" s="29" t="s">
        <v>1588</v>
      </c>
    </row>
    <row r="228" spans="1:21" ht="17.100000000000001" customHeight="1" x14ac:dyDescent="0.25">
      <c r="A228" s="42">
        <v>212</v>
      </c>
      <c r="B228" s="187"/>
      <c r="C228" s="24" t="s">
        <v>607</v>
      </c>
      <c r="D228" s="36" t="s">
        <v>608</v>
      </c>
      <c r="E228" s="36" t="s">
        <v>608</v>
      </c>
      <c r="F228" s="184">
        <v>1720</v>
      </c>
      <c r="G228" s="22" t="s">
        <v>73</v>
      </c>
      <c r="H228" s="22" t="s">
        <v>322</v>
      </c>
      <c r="I228" s="24" t="s">
        <v>606</v>
      </c>
      <c r="J228" s="47">
        <v>211</v>
      </c>
      <c r="K228" s="42">
        <v>6</v>
      </c>
      <c r="L228" s="22" t="s">
        <v>26</v>
      </c>
      <c r="M228" s="28" t="s">
        <v>26</v>
      </c>
      <c r="N228" s="29"/>
      <c r="O228" s="48"/>
      <c r="P228" s="47">
        <f t="shared" si="23"/>
        <v>211</v>
      </c>
      <c r="Q228" s="49">
        <v>34.22</v>
      </c>
      <c r="R228" s="50"/>
      <c r="S228" s="51">
        <f t="shared" si="24"/>
        <v>34.22</v>
      </c>
      <c r="T228" s="52">
        <f t="shared" si="25"/>
        <v>7220.42</v>
      </c>
      <c r="U228" s="29" t="s">
        <v>1588</v>
      </c>
    </row>
    <row r="229" spans="1:21" ht="17.100000000000001" customHeight="1" x14ac:dyDescent="0.25">
      <c r="A229" s="42">
        <v>213</v>
      </c>
      <c r="B229" s="43"/>
      <c r="C229" s="24" t="s">
        <v>609</v>
      </c>
      <c r="D229" s="92" t="s">
        <v>62</v>
      </c>
      <c r="E229" s="100" t="s">
        <v>62</v>
      </c>
      <c r="F229" s="26">
        <v>31735</v>
      </c>
      <c r="G229" s="22"/>
      <c r="H229" s="22" t="s">
        <v>441</v>
      </c>
      <c r="I229" s="122" t="s">
        <v>579</v>
      </c>
      <c r="J229" s="47">
        <v>241</v>
      </c>
      <c r="K229" s="42">
        <v>20</v>
      </c>
      <c r="L229" s="22" t="s">
        <v>26</v>
      </c>
      <c r="M229" s="39"/>
      <c r="N229" s="29" t="s">
        <v>1517</v>
      </c>
      <c r="O229" s="48"/>
      <c r="P229" s="47">
        <f t="shared" si="23"/>
        <v>241</v>
      </c>
      <c r="Q229" s="49">
        <v>22.12</v>
      </c>
      <c r="R229" s="50"/>
      <c r="S229" s="51">
        <f t="shared" si="24"/>
        <v>22.12</v>
      </c>
      <c r="T229" s="52">
        <f t="shared" si="25"/>
        <v>5330.92</v>
      </c>
      <c r="U229" s="29" t="s">
        <v>1577</v>
      </c>
    </row>
    <row r="230" spans="1:21" ht="17.100000000000001" customHeight="1" x14ac:dyDescent="0.25">
      <c r="A230" s="22">
        <v>214</v>
      </c>
      <c r="B230" s="126"/>
      <c r="C230" s="24" t="s">
        <v>610</v>
      </c>
      <c r="D230" s="92" t="s">
        <v>62</v>
      </c>
      <c r="E230" s="100" t="s">
        <v>62</v>
      </c>
      <c r="F230" s="26">
        <v>1740</v>
      </c>
      <c r="G230" s="22"/>
      <c r="H230" s="22" t="s">
        <v>322</v>
      </c>
      <c r="I230" s="122" t="s">
        <v>579</v>
      </c>
      <c r="J230" s="47">
        <v>56</v>
      </c>
      <c r="K230" s="42">
        <v>6</v>
      </c>
      <c r="L230" s="86" t="s">
        <v>120</v>
      </c>
      <c r="M230" s="39"/>
      <c r="N230" s="29" t="s">
        <v>1487</v>
      </c>
      <c r="O230" s="48"/>
      <c r="P230" s="47">
        <f t="shared" si="23"/>
        <v>56</v>
      </c>
      <c r="Q230" s="49">
        <v>34.94</v>
      </c>
      <c r="R230" s="50"/>
      <c r="S230" s="51">
        <f t="shared" si="24"/>
        <v>34.94</v>
      </c>
      <c r="T230" s="52">
        <f t="shared" si="25"/>
        <v>1956.6399999999999</v>
      </c>
      <c r="U230" s="29" t="s">
        <v>1590</v>
      </c>
    </row>
    <row r="231" spans="1:21" ht="17.100000000000001" customHeight="1" x14ac:dyDescent="0.25">
      <c r="A231" s="42">
        <v>215</v>
      </c>
      <c r="B231" s="187"/>
      <c r="C231" s="24" t="s">
        <v>611</v>
      </c>
      <c r="D231" s="92" t="s">
        <v>62</v>
      </c>
      <c r="E231" s="100" t="s">
        <v>62</v>
      </c>
      <c r="F231" s="26">
        <v>1860</v>
      </c>
      <c r="G231" s="22"/>
      <c r="H231" s="22" t="s">
        <v>322</v>
      </c>
      <c r="I231" s="122" t="s">
        <v>579</v>
      </c>
      <c r="J231" s="47">
        <v>631</v>
      </c>
      <c r="K231" s="42">
        <v>6</v>
      </c>
      <c r="L231" s="86" t="s">
        <v>120</v>
      </c>
      <c r="M231" s="39"/>
      <c r="N231" s="29" t="s">
        <v>1487</v>
      </c>
      <c r="O231" s="48"/>
      <c r="P231" s="47">
        <f t="shared" si="23"/>
        <v>631</v>
      </c>
      <c r="Q231" s="49">
        <v>27.94</v>
      </c>
      <c r="R231" s="50"/>
      <c r="S231" s="51">
        <f t="shared" si="24"/>
        <v>27.94</v>
      </c>
      <c r="T231" s="52">
        <f t="shared" si="25"/>
        <v>17630.14</v>
      </c>
      <c r="U231" s="29" t="s">
        <v>1590</v>
      </c>
    </row>
    <row r="232" spans="1:21" ht="17.100000000000001" customHeight="1" x14ac:dyDescent="0.25">
      <c r="A232" s="22">
        <v>216</v>
      </c>
      <c r="B232" s="190"/>
      <c r="C232" s="188" t="s">
        <v>612</v>
      </c>
      <c r="D232" s="62" t="s">
        <v>62</v>
      </c>
      <c r="E232" s="100" t="s">
        <v>62</v>
      </c>
      <c r="F232" s="26">
        <v>30915</v>
      </c>
      <c r="G232" s="22"/>
      <c r="H232" s="22" t="s">
        <v>613</v>
      </c>
      <c r="I232" s="122" t="s">
        <v>579</v>
      </c>
      <c r="J232" s="47">
        <v>48</v>
      </c>
      <c r="K232" s="42">
        <v>30</v>
      </c>
      <c r="L232" s="86" t="s">
        <v>26</v>
      </c>
      <c r="M232" s="39"/>
      <c r="N232" s="29" t="s">
        <v>1486</v>
      </c>
      <c r="O232" s="48"/>
      <c r="P232" s="47">
        <f t="shared" si="23"/>
        <v>48</v>
      </c>
      <c r="Q232" s="49">
        <v>52.81</v>
      </c>
      <c r="R232" s="50"/>
      <c r="S232" s="51">
        <f t="shared" si="24"/>
        <v>52.81</v>
      </c>
      <c r="T232" s="52">
        <f t="shared" si="25"/>
        <v>2534.88</v>
      </c>
      <c r="U232" s="40" t="s">
        <v>1590</v>
      </c>
    </row>
    <row r="233" spans="1:21" ht="17.100000000000001" customHeight="1" x14ac:dyDescent="0.25">
      <c r="A233" s="22">
        <v>217</v>
      </c>
      <c r="B233" s="190"/>
      <c r="C233" s="24" t="s">
        <v>614</v>
      </c>
      <c r="D233" s="25" t="s">
        <v>62</v>
      </c>
      <c r="E233" s="100" t="s">
        <v>62</v>
      </c>
      <c r="F233" s="26">
        <v>5306</v>
      </c>
      <c r="G233" s="22"/>
      <c r="H233" s="22" t="s">
        <v>322</v>
      </c>
      <c r="I233" s="122" t="s">
        <v>579</v>
      </c>
      <c r="J233" s="47">
        <v>24</v>
      </c>
      <c r="K233" s="42">
        <v>6</v>
      </c>
      <c r="L233" s="22" t="s">
        <v>26</v>
      </c>
      <c r="M233" s="39"/>
      <c r="N233" s="29" t="s">
        <v>1485</v>
      </c>
      <c r="O233" s="48"/>
      <c r="P233" s="47">
        <f t="shared" si="23"/>
        <v>24</v>
      </c>
      <c r="Q233" s="49">
        <v>18.420000000000002</v>
      </c>
      <c r="R233" s="50"/>
      <c r="S233" s="51">
        <f t="shared" si="24"/>
        <v>18.420000000000002</v>
      </c>
      <c r="T233" s="52">
        <f t="shared" si="25"/>
        <v>442.08000000000004</v>
      </c>
      <c r="U233" s="29"/>
    </row>
    <row r="234" spans="1:21" ht="17.100000000000001" customHeight="1" x14ac:dyDescent="0.25">
      <c r="A234" s="42">
        <v>218</v>
      </c>
      <c r="B234" s="187"/>
      <c r="C234" s="24" t="s">
        <v>615</v>
      </c>
      <c r="D234" s="92" t="s">
        <v>62</v>
      </c>
      <c r="E234" s="100" t="s">
        <v>62</v>
      </c>
      <c r="F234" s="26">
        <v>31690</v>
      </c>
      <c r="G234" s="22"/>
      <c r="H234" s="22" t="s">
        <v>441</v>
      </c>
      <c r="I234" s="122" t="s">
        <v>579</v>
      </c>
      <c r="J234" s="47">
        <v>214</v>
      </c>
      <c r="K234" s="42">
        <v>20</v>
      </c>
      <c r="L234" s="86" t="s">
        <v>120</v>
      </c>
      <c r="M234" s="39"/>
      <c r="N234" s="29" t="s">
        <v>1517</v>
      </c>
      <c r="O234" s="48"/>
      <c r="P234" s="47">
        <f t="shared" si="23"/>
        <v>214</v>
      </c>
      <c r="Q234" s="49">
        <v>24.18</v>
      </c>
      <c r="R234" s="50"/>
      <c r="S234" s="51">
        <f t="shared" si="24"/>
        <v>24.18</v>
      </c>
      <c r="T234" s="52">
        <f t="shared" si="25"/>
        <v>5174.5199999999995</v>
      </c>
      <c r="U234" s="29" t="s">
        <v>1577</v>
      </c>
    </row>
    <row r="235" spans="1:21" ht="17.100000000000001" customHeight="1" x14ac:dyDescent="0.25">
      <c r="A235" s="199" t="str">
        <f>"Gluten Free = "&amp;DOLLAR(SUM(T236:T241),2)</f>
        <v>Gluten Free = $20,069.36</v>
      </c>
      <c r="B235" s="199"/>
      <c r="C235" s="199"/>
      <c r="D235" s="66"/>
      <c r="E235" s="66"/>
      <c r="F235" s="64"/>
      <c r="G235" s="16"/>
      <c r="H235" s="16"/>
      <c r="I235" s="66"/>
      <c r="J235" s="67"/>
      <c r="K235" s="68"/>
      <c r="L235" s="16"/>
      <c r="M235" s="17"/>
      <c r="N235" s="16"/>
      <c r="O235" s="69"/>
      <c r="P235" s="67"/>
      <c r="Q235" s="70"/>
      <c r="R235" s="71"/>
      <c r="S235" s="71"/>
      <c r="T235" s="72"/>
      <c r="U235" s="16"/>
    </row>
    <row r="236" spans="1:21" ht="17.100000000000001" customHeight="1" x14ac:dyDescent="0.25">
      <c r="A236" s="22">
        <v>219</v>
      </c>
      <c r="B236" s="190"/>
      <c r="C236" s="24" t="s">
        <v>616</v>
      </c>
      <c r="D236" s="36" t="s">
        <v>617</v>
      </c>
      <c r="E236" s="36" t="s">
        <v>617</v>
      </c>
      <c r="F236" s="26">
        <v>41431</v>
      </c>
      <c r="G236" s="22" t="s">
        <v>29</v>
      </c>
      <c r="H236" s="22" t="s">
        <v>618</v>
      </c>
      <c r="I236" s="24" t="s">
        <v>619</v>
      </c>
      <c r="J236" s="47">
        <v>27</v>
      </c>
      <c r="K236" s="42">
        <v>24</v>
      </c>
      <c r="L236" s="22" t="s">
        <v>26</v>
      </c>
      <c r="M236" s="28" t="s">
        <v>26</v>
      </c>
      <c r="N236" s="29"/>
      <c r="O236" s="48"/>
      <c r="P236" s="47">
        <f t="shared" ref="P236:P241" si="26">ROUND(IF(ISBLANK(O236)=TRUE,J236,(J236*K236)/O236),0)</f>
        <v>27</v>
      </c>
      <c r="Q236" s="49">
        <v>11.28</v>
      </c>
      <c r="R236" s="50"/>
      <c r="S236" s="51">
        <f t="shared" ref="S236:S269" si="27">IF(ISBLANK(Q236),0,(Q236-R236))</f>
        <v>11.28</v>
      </c>
      <c r="T236" s="52">
        <f t="shared" ref="T236:T241" si="28">P236*Q236</f>
        <v>304.56</v>
      </c>
      <c r="U236" s="29"/>
    </row>
    <row r="237" spans="1:21" ht="17.100000000000001" customHeight="1" x14ac:dyDescent="0.25">
      <c r="A237" s="22">
        <v>220</v>
      </c>
      <c r="B237" s="187"/>
      <c r="C237" s="24" t="s">
        <v>620</v>
      </c>
      <c r="D237" s="25" t="s">
        <v>621</v>
      </c>
      <c r="E237" s="25" t="s">
        <v>621</v>
      </c>
      <c r="F237" s="26">
        <v>99524</v>
      </c>
      <c r="G237" s="127" t="s">
        <v>49</v>
      </c>
      <c r="H237" s="82" t="s">
        <v>622</v>
      </c>
      <c r="I237" s="24"/>
      <c r="J237" s="47">
        <v>104</v>
      </c>
      <c r="K237" s="42">
        <v>180</v>
      </c>
      <c r="L237" s="22" t="s">
        <v>26</v>
      </c>
      <c r="M237" s="28" t="s">
        <v>26</v>
      </c>
      <c r="N237" s="29"/>
      <c r="O237" s="48"/>
      <c r="P237" s="47">
        <f t="shared" si="26"/>
        <v>104</v>
      </c>
      <c r="Q237" s="49">
        <v>49.18</v>
      </c>
      <c r="R237" s="50"/>
      <c r="S237" s="51">
        <f t="shared" si="27"/>
        <v>49.18</v>
      </c>
      <c r="T237" s="52">
        <f t="shared" si="28"/>
        <v>5114.72</v>
      </c>
      <c r="U237" s="40" t="s">
        <v>1535</v>
      </c>
    </row>
    <row r="238" spans="1:21" ht="17.100000000000001" customHeight="1" x14ac:dyDescent="0.25">
      <c r="A238" s="42">
        <v>221</v>
      </c>
      <c r="B238" s="187"/>
      <c r="C238" s="24" t="s">
        <v>623</v>
      </c>
      <c r="D238" s="36" t="s">
        <v>624</v>
      </c>
      <c r="E238" s="36" t="s">
        <v>624</v>
      </c>
      <c r="F238" s="26">
        <v>98340</v>
      </c>
      <c r="G238" s="22" t="s">
        <v>29</v>
      </c>
      <c r="H238" s="22" t="s">
        <v>625</v>
      </c>
      <c r="I238" s="24" t="s">
        <v>619</v>
      </c>
      <c r="J238" s="47">
        <v>122</v>
      </c>
      <c r="K238" s="42">
        <v>24</v>
      </c>
      <c r="L238" s="22" t="s">
        <v>26</v>
      </c>
      <c r="M238" s="28" t="s">
        <v>26</v>
      </c>
      <c r="N238" s="29"/>
      <c r="O238" s="48"/>
      <c r="P238" s="47">
        <f t="shared" si="26"/>
        <v>122</v>
      </c>
      <c r="Q238" s="49">
        <v>25.14</v>
      </c>
      <c r="R238" s="50"/>
      <c r="S238" s="51">
        <f t="shared" si="27"/>
        <v>25.14</v>
      </c>
      <c r="T238" s="52">
        <f t="shared" si="28"/>
        <v>3067.08</v>
      </c>
      <c r="U238" s="29"/>
    </row>
    <row r="239" spans="1:21" ht="17.100000000000001" customHeight="1" x14ac:dyDescent="0.25">
      <c r="A239" s="22">
        <v>222</v>
      </c>
      <c r="B239" s="190"/>
      <c r="C239" s="24" t="s">
        <v>626</v>
      </c>
      <c r="D239" s="36" t="s">
        <v>627</v>
      </c>
      <c r="E239" s="36" t="s">
        <v>627</v>
      </c>
      <c r="F239" s="26">
        <v>41426</v>
      </c>
      <c r="G239" s="22" t="s">
        <v>29</v>
      </c>
      <c r="H239" s="22" t="s">
        <v>628</v>
      </c>
      <c r="I239" s="24" t="s">
        <v>619</v>
      </c>
      <c r="J239" s="47">
        <v>77</v>
      </c>
      <c r="K239" s="42">
        <v>24</v>
      </c>
      <c r="L239" s="22" t="s">
        <v>26</v>
      </c>
      <c r="M239" s="28" t="s">
        <v>26</v>
      </c>
      <c r="N239" s="29"/>
      <c r="O239" s="48"/>
      <c r="P239" s="47">
        <f t="shared" si="26"/>
        <v>77</v>
      </c>
      <c r="Q239" s="49">
        <v>25.14</v>
      </c>
      <c r="R239" s="50"/>
      <c r="S239" s="51">
        <f t="shared" si="27"/>
        <v>25.14</v>
      </c>
      <c r="T239" s="52">
        <f t="shared" si="28"/>
        <v>1935.78</v>
      </c>
      <c r="U239" s="29"/>
    </row>
    <row r="240" spans="1:21" ht="17.100000000000001" customHeight="1" x14ac:dyDescent="0.25">
      <c r="A240" s="22">
        <v>223</v>
      </c>
      <c r="B240" s="190"/>
      <c r="C240" s="24" t="s">
        <v>629</v>
      </c>
      <c r="D240" s="36" t="s">
        <v>630</v>
      </c>
      <c r="E240" s="36" t="s">
        <v>630</v>
      </c>
      <c r="F240" s="63">
        <v>98343</v>
      </c>
      <c r="G240" s="22" t="s">
        <v>29</v>
      </c>
      <c r="H240" s="22" t="s">
        <v>631</v>
      </c>
      <c r="I240" s="24" t="s">
        <v>632</v>
      </c>
      <c r="J240" s="47">
        <v>92</v>
      </c>
      <c r="K240" s="42">
        <v>12</v>
      </c>
      <c r="L240" s="22" t="s">
        <v>26</v>
      </c>
      <c r="M240" s="28" t="s">
        <v>26</v>
      </c>
      <c r="N240" s="29"/>
      <c r="O240" s="48"/>
      <c r="P240" s="47">
        <f t="shared" si="26"/>
        <v>92</v>
      </c>
      <c r="Q240" s="49">
        <v>32.479999999999997</v>
      </c>
      <c r="R240" s="50"/>
      <c r="S240" s="51">
        <f t="shared" si="27"/>
        <v>32.479999999999997</v>
      </c>
      <c r="T240" s="52">
        <f t="shared" si="28"/>
        <v>2988.16</v>
      </c>
      <c r="U240" s="29" t="s">
        <v>1591</v>
      </c>
    </row>
    <row r="241" spans="1:21" ht="17.100000000000001" customHeight="1" x14ac:dyDescent="0.25">
      <c r="A241" s="42">
        <v>224</v>
      </c>
      <c r="B241" s="43"/>
      <c r="C241" s="24" t="s">
        <v>633</v>
      </c>
      <c r="D241" s="36" t="s">
        <v>634</v>
      </c>
      <c r="E241" s="36" t="s">
        <v>634</v>
      </c>
      <c r="F241" s="63">
        <v>98342</v>
      </c>
      <c r="G241" s="22" t="s">
        <v>29</v>
      </c>
      <c r="H241" s="22" t="s">
        <v>635</v>
      </c>
      <c r="I241" s="24" t="s">
        <v>636</v>
      </c>
      <c r="J241" s="47">
        <v>146</v>
      </c>
      <c r="K241" s="42">
        <v>24</v>
      </c>
      <c r="L241" s="22" t="s">
        <v>26</v>
      </c>
      <c r="M241" s="28" t="s">
        <v>26</v>
      </c>
      <c r="N241" s="29"/>
      <c r="O241" s="48"/>
      <c r="P241" s="47">
        <f t="shared" si="26"/>
        <v>146</v>
      </c>
      <c r="Q241" s="49">
        <v>45.61</v>
      </c>
      <c r="R241" s="50"/>
      <c r="S241" s="51">
        <f t="shared" si="27"/>
        <v>45.61</v>
      </c>
      <c r="T241" s="52">
        <f t="shared" si="28"/>
        <v>6659.0599999999995</v>
      </c>
      <c r="U241" s="29"/>
    </row>
    <row r="242" spans="1:21" ht="17.100000000000001" customHeight="1" x14ac:dyDescent="0.25">
      <c r="A242" s="199" t="str">
        <f>"Juice and Beverages = "&amp;DOLLAR(SUM(T243:T269),2)</f>
        <v>Juice and Beverages = $244,575.16</v>
      </c>
      <c r="B242" s="199"/>
      <c r="C242" s="199"/>
      <c r="D242" s="66"/>
      <c r="E242" s="66"/>
      <c r="F242" s="64"/>
      <c r="G242" s="16"/>
      <c r="H242" s="16"/>
      <c r="I242" s="66"/>
      <c r="J242" s="67"/>
      <c r="K242" s="68"/>
      <c r="L242" s="16"/>
      <c r="M242" s="17"/>
      <c r="N242" s="16"/>
      <c r="O242" s="69"/>
      <c r="P242" s="67"/>
      <c r="Q242" s="70"/>
      <c r="R242" s="71"/>
      <c r="S242" s="71">
        <f t="shared" si="27"/>
        <v>0</v>
      </c>
      <c r="T242" s="72"/>
      <c r="U242" s="16"/>
    </row>
    <row r="243" spans="1:21" ht="17.100000000000001" customHeight="1" x14ac:dyDescent="0.25">
      <c r="A243" s="42">
        <v>225</v>
      </c>
      <c r="B243" s="53"/>
      <c r="C243" s="188" t="s">
        <v>637</v>
      </c>
      <c r="D243" s="36" t="s">
        <v>638</v>
      </c>
      <c r="E243" s="36" t="s">
        <v>638</v>
      </c>
      <c r="F243" s="26">
        <v>32704</v>
      </c>
      <c r="G243" s="22" t="s">
        <v>29</v>
      </c>
      <c r="H243" s="22" t="s">
        <v>639</v>
      </c>
      <c r="I243" s="24" t="s">
        <v>640</v>
      </c>
      <c r="J243" s="47">
        <v>237</v>
      </c>
      <c r="K243" s="42">
        <v>70</v>
      </c>
      <c r="L243" s="86" t="s">
        <v>120</v>
      </c>
      <c r="M243" s="39"/>
      <c r="N243" s="29"/>
      <c r="O243" s="48"/>
      <c r="P243" s="47">
        <f t="shared" ref="P243:P269" si="29">ROUND(IF(ISBLANK(O243)=TRUE,J243,(J243*K243)/O243),0)</f>
        <v>237</v>
      </c>
      <c r="Q243" s="49">
        <v>10.92</v>
      </c>
      <c r="R243" s="50"/>
      <c r="S243" s="51">
        <f t="shared" si="27"/>
        <v>10.92</v>
      </c>
      <c r="T243" s="52">
        <f t="shared" ref="T243:T269" si="30">P243*Q243</f>
        <v>2588.04</v>
      </c>
      <c r="U243" s="29"/>
    </row>
    <row r="244" spans="1:21" ht="17.100000000000001" customHeight="1" x14ac:dyDescent="0.25">
      <c r="A244" s="42">
        <v>226</v>
      </c>
      <c r="B244" s="53"/>
      <c r="C244" s="188" t="s">
        <v>641</v>
      </c>
      <c r="D244" s="36" t="s">
        <v>642</v>
      </c>
      <c r="E244" s="36" t="s">
        <v>642</v>
      </c>
      <c r="F244" s="26">
        <v>32511</v>
      </c>
      <c r="G244" s="22" t="s">
        <v>29</v>
      </c>
      <c r="H244" s="22" t="s">
        <v>639</v>
      </c>
      <c r="I244" s="24" t="s">
        <v>640</v>
      </c>
      <c r="J244" s="47">
        <v>260</v>
      </c>
      <c r="K244" s="42">
        <v>70</v>
      </c>
      <c r="L244" s="86" t="s">
        <v>120</v>
      </c>
      <c r="M244" s="39"/>
      <c r="N244" s="29"/>
      <c r="O244" s="48"/>
      <c r="P244" s="47">
        <f t="shared" si="29"/>
        <v>260</v>
      </c>
      <c r="Q244" s="49">
        <v>10.92</v>
      </c>
      <c r="R244" s="50"/>
      <c r="S244" s="51">
        <f t="shared" si="27"/>
        <v>10.92</v>
      </c>
      <c r="T244" s="52">
        <f t="shared" si="30"/>
        <v>2839.2</v>
      </c>
      <c r="U244" s="29"/>
    </row>
    <row r="245" spans="1:21" ht="17.100000000000001" customHeight="1" x14ac:dyDescent="0.25">
      <c r="A245" s="42">
        <v>227</v>
      </c>
      <c r="B245" s="53"/>
      <c r="C245" s="188" t="s">
        <v>643</v>
      </c>
      <c r="D245" s="36" t="s">
        <v>644</v>
      </c>
      <c r="E245" s="36" t="s">
        <v>644</v>
      </c>
      <c r="F245" s="26">
        <v>32510</v>
      </c>
      <c r="G245" s="22" t="s">
        <v>29</v>
      </c>
      <c r="H245" s="22" t="s">
        <v>639</v>
      </c>
      <c r="I245" s="24" t="s">
        <v>640</v>
      </c>
      <c r="J245" s="47">
        <v>244</v>
      </c>
      <c r="K245" s="42">
        <v>70</v>
      </c>
      <c r="L245" s="86" t="s">
        <v>120</v>
      </c>
      <c r="M245" s="39"/>
      <c r="N245" s="29"/>
      <c r="O245" s="48"/>
      <c r="P245" s="47">
        <f t="shared" si="29"/>
        <v>244</v>
      </c>
      <c r="Q245" s="49">
        <v>10.92</v>
      </c>
      <c r="R245" s="50"/>
      <c r="S245" s="51">
        <f t="shared" si="27"/>
        <v>10.92</v>
      </c>
      <c r="T245" s="52">
        <f t="shared" si="30"/>
        <v>2664.48</v>
      </c>
      <c r="U245" s="29"/>
    </row>
    <row r="246" spans="1:21" ht="17.100000000000001" customHeight="1" x14ac:dyDescent="0.25">
      <c r="A246" s="42">
        <v>228</v>
      </c>
      <c r="B246" s="53"/>
      <c r="C246" s="188" t="s">
        <v>645</v>
      </c>
      <c r="D246" s="36" t="s">
        <v>646</v>
      </c>
      <c r="E246" s="36" t="s">
        <v>646</v>
      </c>
      <c r="F246" s="26">
        <v>32705</v>
      </c>
      <c r="G246" s="22" t="s">
        <v>29</v>
      </c>
      <c r="H246" s="22" t="s">
        <v>639</v>
      </c>
      <c r="I246" s="24" t="s">
        <v>640</v>
      </c>
      <c r="J246" s="47">
        <v>218</v>
      </c>
      <c r="K246" s="42">
        <v>70</v>
      </c>
      <c r="L246" s="86" t="s">
        <v>120</v>
      </c>
      <c r="M246" s="39"/>
      <c r="N246" s="29"/>
      <c r="O246" s="48"/>
      <c r="P246" s="47">
        <f t="shared" si="29"/>
        <v>218</v>
      </c>
      <c r="Q246" s="49">
        <v>10.92</v>
      </c>
      <c r="R246" s="50"/>
      <c r="S246" s="51">
        <f t="shared" si="27"/>
        <v>10.92</v>
      </c>
      <c r="T246" s="52">
        <f t="shared" si="30"/>
        <v>2380.56</v>
      </c>
      <c r="U246" s="29"/>
    </row>
    <row r="247" spans="1:21" ht="17.100000000000001" customHeight="1" x14ac:dyDescent="0.25">
      <c r="A247" s="42">
        <v>229</v>
      </c>
      <c r="B247" s="43"/>
      <c r="C247" s="188" t="s">
        <v>647</v>
      </c>
      <c r="D247" s="92" t="s">
        <v>62</v>
      </c>
      <c r="E247" s="100" t="s">
        <v>62</v>
      </c>
      <c r="F247" s="26">
        <v>32526</v>
      </c>
      <c r="G247" s="22"/>
      <c r="H247" s="22" t="s">
        <v>648</v>
      </c>
      <c r="I247" s="24" t="s">
        <v>649</v>
      </c>
      <c r="J247" s="47">
        <v>2160</v>
      </c>
      <c r="K247" s="42">
        <v>96</v>
      </c>
      <c r="L247" s="86" t="s">
        <v>120</v>
      </c>
      <c r="M247" s="39"/>
      <c r="N247" s="29" t="s">
        <v>1539</v>
      </c>
      <c r="O247" s="48"/>
      <c r="P247" s="47">
        <f t="shared" si="29"/>
        <v>2160</v>
      </c>
      <c r="Q247" s="49">
        <v>11.68</v>
      </c>
      <c r="R247" s="50"/>
      <c r="S247" s="51">
        <f t="shared" si="27"/>
        <v>11.68</v>
      </c>
      <c r="T247" s="52">
        <f t="shared" si="30"/>
        <v>25228.799999999999</v>
      </c>
      <c r="U247" s="29" t="s">
        <v>1540</v>
      </c>
    </row>
    <row r="248" spans="1:21" ht="17.100000000000001" customHeight="1" x14ac:dyDescent="0.25">
      <c r="A248" s="42">
        <v>230</v>
      </c>
      <c r="B248" s="43"/>
      <c r="C248" s="188" t="s">
        <v>650</v>
      </c>
      <c r="D248" s="25" t="s">
        <v>62</v>
      </c>
      <c r="E248" s="100" t="s">
        <v>62</v>
      </c>
      <c r="F248" s="26">
        <v>32531</v>
      </c>
      <c r="G248" s="22"/>
      <c r="H248" s="22" t="s">
        <v>651</v>
      </c>
      <c r="I248" s="24" t="s">
        <v>649</v>
      </c>
      <c r="J248" s="47">
        <v>177</v>
      </c>
      <c r="K248" s="42">
        <v>48</v>
      </c>
      <c r="L248" s="86" t="s">
        <v>120</v>
      </c>
      <c r="M248" s="39"/>
      <c r="N248" s="29" t="s">
        <v>1539</v>
      </c>
      <c r="O248" s="48"/>
      <c r="P248" s="47">
        <f t="shared" si="29"/>
        <v>177</v>
      </c>
      <c r="Q248" s="49">
        <v>8.76</v>
      </c>
      <c r="R248" s="50"/>
      <c r="S248" s="51">
        <f t="shared" si="27"/>
        <v>8.76</v>
      </c>
      <c r="T248" s="52">
        <f t="shared" si="30"/>
        <v>1550.52</v>
      </c>
      <c r="U248" s="29" t="s">
        <v>1540</v>
      </c>
    </row>
    <row r="249" spans="1:21" ht="17.100000000000001" customHeight="1" x14ac:dyDescent="0.25">
      <c r="A249" s="42">
        <v>231</v>
      </c>
      <c r="B249" s="43"/>
      <c r="C249" s="188" t="s">
        <v>652</v>
      </c>
      <c r="D249" s="36" t="s">
        <v>653</v>
      </c>
      <c r="E249" s="36" t="s">
        <v>653</v>
      </c>
      <c r="F249" s="26">
        <v>6716</v>
      </c>
      <c r="G249" s="22" t="s">
        <v>23</v>
      </c>
      <c r="H249" s="22" t="s">
        <v>654</v>
      </c>
      <c r="I249" s="24" t="s">
        <v>655</v>
      </c>
      <c r="J249" s="47">
        <v>1711</v>
      </c>
      <c r="K249" s="42">
        <v>40</v>
      </c>
      <c r="L249" s="86" t="s">
        <v>120</v>
      </c>
      <c r="M249" s="39"/>
      <c r="N249" s="29"/>
      <c r="O249" s="48"/>
      <c r="P249" s="47">
        <f t="shared" si="29"/>
        <v>1711</v>
      </c>
      <c r="Q249" s="49">
        <v>7.28</v>
      </c>
      <c r="R249" s="50"/>
      <c r="S249" s="51">
        <f t="shared" si="27"/>
        <v>7.28</v>
      </c>
      <c r="T249" s="52">
        <f t="shared" si="30"/>
        <v>12456.08</v>
      </c>
      <c r="U249" s="29"/>
    </row>
    <row r="250" spans="1:21" ht="17.100000000000001" customHeight="1" x14ac:dyDescent="0.25">
      <c r="A250" s="42">
        <v>232</v>
      </c>
      <c r="B250" s="53"/>
      <c r="C250" s="188" t="s">
        <v>656</v>
      </c>
      <c r="D250" s="36" t="s">
        <v>657</v>
      </c>
      <c r="E250" s="36" t="s">
        <v>657</v>
      </c>
      <c r="F250" s="26">
        <v>6702</v>
      </c>
      <c r="G250" s="22" t="s">
        <v>23</v>
      </c>
      <c r="H250" s="22" t="s">
        <v>654</v>
      </c>
      <c r="I250" s="24" t="s">
        <v>655</v>
      </c>
      <c r="J250" s="47">
        <v>638</v>
      </c>
      <c r="K250" s="42">
        <v>40</v>
      </c>
      <c r="L250" s="86" t="s">
        <v>120</v>
      </c>
      <c r="M250" s="39"/>
      <c r="N250" s="29"/>
      <c r="O250" s="48"/>
      <c r="P250" s="47">
        <f t="shared" si="29"/>
        <v>638</v>
      </c>
      <c r="Q250" s="49">
        <v>7.28</v>
      </c>
      <c r="R250" s="50"/>
      <c r="S250" s="51">
        <f t="shared" si="27"/>
        <v>7.28</v>
      </c>
      <c r="T250" s="52">
        <f t="shared" si="30"/>
        <v>4644.6400000000003</v>
      </c>
      <c r="U250" s="29"/>
    </row>
    <row r="251" spans="1:21" ht="17.100000000000001" customHeight="1" x14ac:dyDescent="0.25">
      <c r="A251" s="42">
        <v>233</v>
      </c>
      <c r="B251" s="43"/>
      <c r="C251" s="188" t="s">
        <v>658</v>
      </c>
      <c r="D251" s="92" t="s">
        <v>62</v>
      </c>
      <c r="E251" s="100" t="s">
        <v>62</v>
      </c>
      <c r="F251" s="26">
        <v>32822</v>
      </c>
      <c r="G251" s="22"/>
      <c r="H251" s="22" t="s">
        <v>648</v>
      </c>
      <c r="I251" s="24" t="s">
        <v>649</v>
      </c>
      <c r="J251" s="47">
        <v>1421</v>
      </c>
      <c r="K251" s="42">
        <v>96</v>
      </c>
      <c r="L251" s="86" t="s">
        <v>120</v>
      </c>
      <c r="M251" s="39"/>
      <c r="N251" s="29" t="s">
        <v>1539</v>
      </c>
      <c r="O251" s="48"/>
      <c r="P251" s="47">
        <f t="shared" si="29"/>
        <v>1421</v>
      </c>
      <c r="Q251" s="49">
        <v>11.82</v>
      </c>
      <c r="R251" s="50"/>
      <c r="S251" s="51">
        <f t="shared" si="27"/>
        <v>11.82</v>
      </c>
      <c r="T251" s="52">
        <f t="shared" si="30"/>
        <v>16796.22</v>
      </c>
      <c r="U251" s="29" t="s">
        <v>1540</v>
      </c>
    </row>
    <row r="252" spans="1:21" ht="17.100000000000001" customHeight="1" x14ac:dyDescent="0.25">
      <c r="A252" s="42">
        <v>234</v>
      </c>
      <c r="B252" s="43"/>
      <c r="C252" s="188" t="s">
        <v>659</v>
      </c>
      <c r="D252" s="36" t="s">
        <v>660</v>
      </c>
      <c r="E252" s="36" t="s">
        <v>660</v>
      </c>
      <c r="F252" s="26">
        <v>6724</v>
      </c>
      <c r="G252" s="22" t="s">
        <v>23</v>
      </c>
      <c r="H252" s="22" t="s">
        <v>654</v>
      </c>
      <c r="I252" s="24" t="s">
        <v>661</v>
      </c>
      <c r="J252" s="47">
        <v>2209</v>
      </c>
      <c r="K252" s="42">
        <v>40</v>
      </c>
      <c r="L252" s="86" t="s">
        <v>120</v>
      </c>
      <c r="M252" s="39"/>
      <c r="N252" s="29"/>
      <c r="O252" s="48"/>
      <c r="P252" s="47">
        <f t="shared" si="29"/>
        <v>2209</v>
      </c>
      <c r="Q252" s="49">
        <v>9.1</v>
      </c>
      <c r="R252" s="50"/>
      <c r="S252" s="51">
        <f t="shared" si="27"/>
        <v>9.1</v>
      </c>
      <c r="T252" s="52">
        <f t="shared" si="30"/>
        <v>20101.899999999998</v>
      </c>
      <c r="U252" s="29"/>
    </row>
    <row r="253" spans="1:21" ht="17.100000000000001" customHeight="1" x14ac:dyDescent="0.25">
      <c r="A253" s="42">
        <v>235</v>
      </c>
      <c r="B253" s="43"/>
      <c r="C253" s="188" t="s">
        <v>662</v>
      </c>
      <c r="D253" s="92" t="s">
        <v>62</v>
      </c>
      <c r="E253" s="100" t="s">
        <v>62</v>
      </c>
      <c r="F253" s="26">
        <v>32626</v>
      </c>
      <c r="G253" s="22"/>
      <c r="H253" s="22" t="s">
        <v>648</v>
      </c>
      <c r="I253" s="24" t="s">
        <v>649</v>
      </c>
      <c r="J253" s="47">
        <v>979</v>
      </c>
      <c r="K253" s="42">
        <v>96</v>
      </c>
      <c r="L253" s="86" t="s">
        <v>120</v>
      </c>
      <c r="M253" s="39"/>
      <c r="N253" s="29" t="s">
        <v>1539</v>
      </c>
      <c r="O253" s="48"/>
      <c r="P253" s="47">
        <f t="shared" si="29"/>
        <v>979</v>
      </c>
      <c r="Q253" s="49">
        <v>12.86</v>
      </c>
      <c r="R253" s="50"/>
      <c r="S253" s="51">
        <f t="shared" si="27"/>
        <v>12.86</v>
      </c>
      <c r="T253" s="52">
        <f t="shared" si="30"/>
        <v>12589.939999999999</v>
      </c>
      <c r="U253" s="29" t="s">
        <v>1540</v>
      </c>
    </row>
    <row r="254" spans="1:21" ht="17.100000000000001" customHeight="1" x14ac:dyDescent="0.25">
      <c r="A254" s="42">
        <v>236</v>
      </c>
      <c r="B254" s="43"/>
      <c r="C254" s="188" t="s">
        <v>663</v>
      </c>
      <c r="D254" s="25" t="s">
        <v>62</v>
      </c>
      <c r="E254" s="100" t="s">
        <v>62</v>
      </c>
      <c r="F254" s="26">
        <v>32616</v>
      </c>
      <c r="G254" s="22"/>
      <c r="H254" s="22" t="s">
        <v>651</v>
      </c>
      <c r="I254" s="24" t="s">
        <v>649</v>
      </c>
      <c r="J254" s="47">
        <v>105</v>
      </c>
      <c r="K254" s="42">
        <v>48</v>
      </c>
      <c r="L254" s="86" t="s">
        <v>120</v>
      </c>
      <c r="M254" s="39"/>
      <c r="N254" s="29" t="s">
        <v>1539</v>
      </c>
      <c r="O254" s="48"/>
      <c r="P254" s="47">
        <f t="shared" si="29"/>
        <v>105</v>
      </c>
      <c r="Q254" s="49">
        <v>10.46</v>
      </c>
      <c r="R254" s="50"/>
      <c r="S254" s="51">
        <f t="shared" si="27"/>
        <v>10.46</v>
      </c>
      <c r="T254" s="52">
        <f t="shared" si="30"/>
        <v>1098.3000000000002</v>
      </c>
      <c r="U254" s="29" t="s">
        <v>1540</v>
      </c>
    </row>
    <row r="255" spans="1:21" ht="17.100000000000001" customHeight="1" x14ac:dyDescent="0.25">
      <c r="A255" s="42">
        <v>237</v>
      </c>
      <c r="B255" s="43"/>
      <c r="C255" s="188" t="s">
        <v>664</v>
      </c>
      <c r="D255" s="92" t="s">
        <v>62</v>
      </c>
      <c r="E255" s="100" t="s">
        <v>62</v>
      </c>
      <c r="F255" s="26">
        <v>32726</v>
      </c>
      <c r="G255" s="22"/>
      <c r="H255" s="22" t="s">
        <v>648</v>
      </c>
      <c r="I255" s="24" t="s">
        <v>649</v>
      </c>
      <c r="J255" s="47">
        <v>2353</v>
      </c>
      <c r="K255" s="42">
        <v>96</v>
      </c>
      <c r="L255" s="86" t="s">
        <v>120</v>
      </c>
      <c r="M255" s="39"/>
      <c r="N255" s="29" t="s">
        <v>1539</v>
      </c>
      <c r="O255" s="48"/>
      <c r="P255" s="47">
        <f t="shared" si="29"/>
        <v>2353</v>
      </c>
      <c r="Q255" s="49">
        <v>12.86</v>
      </c>
      <c r="R255" s="50"/>
      <c r="S255" s="51">
        <f t="shared" si="27"/>
        <v>12.86</v>
      </c>
      <c r="T255" s="52">
        <f t="shared" si="30"/>
        <v>30259.579999999998</v>
      </c>
      <c r="U255" s="29" t="s">
        <v>1540</v>
      </c>
    </row>
    <row r="256" spans="1:21" ht="17.100000000000001" customHeight="1" x14ac:dyDescent="0.25">
      <c r="A256" s="42">
        <v>238</v>
      </c>
      <c r="B256" s="43"/>
      <c r="C256" s="188" t="s">
        <v>665</v>
      </c>
      <c r="D256" s="25" t="s">
        <v>62</v>
      </c>
      <c r="E256" s="100" t="s">
        <v>62</v>
      </c>
      <c r="F256" s="26">
        <v>32541</v>
      </c>
      <c r="G256" s="22"/>
      <c r="H256" s="22" t="s">
        <v>651</v>
      </c>
      <c r="I256" s="24" t="s">
        <v>649</v>
      </c>
      <c r="J256" s="47">
        <v>101</v>
      </c>
      <c r="K256" s="42">
        <v>48</v>
      </c>
      <c r="L256" s="86" t="s">
        <v>120</v>
      </c>
      <c r="M256" s="39"/>
      <c r="N256" s="29" t="s">
        <v>1539</v>
      </c>
      <c r="O256" s="48"/>
      <c r="P256" s="47">
        <f t="shared" si="29"/>
        <v>101</v>
      </c>
      <c r="Q256" s="49">
        <v>9.98</v>
      </c>
      <c r="R256" s="50"/>
      <c r="S256" s="51">
        <f t="shared" si="27"/>
        <v>9.98</v>
      </c>
      <c r="T256" s="52">
        <f t="shared" si="30"/>
        <v>1007.98</v>
      </c>
      <c r="U256" s="29" t="s">
        <v>1540</v>
      </c>
    </row>
    <row r="257" spans="1:21" ht="17.100000000000001" customHeight="1" x14ac:dyDescent="0.25">
      <c r="A257" s="42">
        <v>239</v>
      </c>
      <c r="B257" s="43"/>
      <c r="C257" s="188" t="s">
        <v>666</v>
      </c>
      <c r="D257" s="36" t="s">
        <v>667</v>
      </c>
      <c r="E257" s="36" t="s">
        <v>667</v>
      </c>
      <c r="F257" s="26">
        <v>32513</v>
      </c>
      <c r="G257" s="22" t="s">
        <v>29</v>
      </c>
      <c r="H257" s="22" t="s">
        <v>639</v>
      </c>
      <c r="I257" s="24" t="s">
        <v>668</v>
      </c>
      <c r="J257" s="47">
        <v>160</v>
      </c>
      <c r="K257" s="42">
        <v>70</v>
      </c>
      <c r="L257" s="86" t="s">
        <v>120</v>
      </c>
      <c r="M257" s="39"/>
      <c r="N257" s="29"/>
      <c r="O257" s="48"/>
      <c r="P257" s="47">
        <f t="shared" si="29"/>
        <v>160</v>
      </c>
      <c r="Q257" s="49">
        <v>11.28</v>
      </c>
      <c r="R257" s="50"/>
      <c r="S257" s="51">
        <f t="shared" si="27"/>
        <v>11.28</v>
      </c>
      <c r="T257" s="52">
        <f t="shared" si="30"/>
        <v>1804.8</v>
      </c>
      <c r="U257" s="29"/>
    </row>
    <row r="258" spans="1:21" ht="17.100000000000001" customHeight="1" x14ac:dyDescent="0.25">
      <c r="A258" s="42">
        <v>240</v>
      </c>
      <c r="B258" s="43"/>
      <c r="C258" s="188" t="s">
        <v>669</v>
      </c>
      <c r="D258" s="36" t="s">
        <v>670</v>
      </c>
      <c r="E258" s="36" t="s">
        <v>670</v>
      </c>
      <c r="F258" s="26">
        <v>32703</v>
      </c>
      <c r="G258" s="22" t="s">
        <v>29</v>
      </c>
      <c r="H258" s="22" t="s">
        <v>639</v>
      </c>
      <c r="I258" s="24" t="s">
        <v>668</v>
      </c>
      <c r="J258" s="47">
        <v>343</v>
      </c>
      <c r="K258" s="42">
        <v>70</v>
      </c>
      <c r="L258" s="86" t="s">
        <v>120</v>
      </c>
      <c r="M258" s="39"/>
      <c r="N258" s="29"/>
      <c r="O258" s="48"/>
      <c r="P258" s="47">
        <f t="shared" si="29"/>
        <v>343</v>
      </c>
      <c r="Q258" s="49">
        <v>11.28</v>
      </c>
      <c r="R258" s="50"/>
      <c r="S258" s="51">
        <f t="shared" si="27"/>
        <v>11.28</v>
      </c>
      <c r="T258" s="52">
        <f t="shared" si="30"/>
        <v>3869.04</v>
      </c>
      <c r="U258" s="29"/>
    </row>
    <row r="259" spans="1:21" ht="17.100000000000001" customHeight="1" x14ac:dyDescent="0.25">
      <c r="A259" s="42">
        <v>241</v>
      </c>
      <c r="B259" s="43"/>
      <c r="C259" s="188" t="s">
        <v>671</v>
      </c>
      <c r="D259" s="36" t="s">
        <v>672</v>
      </c>
      <c r="E259" s="36" t="s">
        <v>672</v>
      </c>
      <c r="F259" s="26">
        <v>32702</v>
      </c>
      <c r="G259" s="22" t="s">
        <v>29</v>
      </c>
      <c r="H259" s="22" t="s">
        <v>639</v>
      </c>
      <c r="I259" s="24" t="s">
        <v>668</v>
      </c>
      <c r="J259" s="47">
        <v>190</v>
      </c>
      <c r="K259" s="42">
        <v>70</v>
      </c>
      <c r="L259" s="86" t="s">
        <v>120</v>
      </c>
      <c r="M259" s="39"/>
      <c r="N259" s="29"/>
      <c r="O259" s="48"/>
      <c r="P259" s="47">
        <f t="shared" si="29"/>
        <v>190</v>
      </c>
      <c r="Q259" s="49">
        <v>11.28</v>
      </c>
      <c r="R259" s="50"/>
      <c r="S259" s="51">
        <f t="shared" si="27"/>
        <v>11.28</v>
      </c>
      <c r="T259" s="52">
        <f t="shared" si="30"/>
        <v>2143.1999999999998</v>
      </c>
      <c r="U259" s="29"/>
    </row>
    <row r="260" spans="1:21" ht="17.100000000000001" customHeight="1" x14ac:dyDescent="0.25">
      <c r="A260" s="42">
        <v>242</v>
      </c>
      <c r="B260" s="75"/>
      <c r="C260" s="188" t="s">
        <v>673</v>
      </c>
      <c r="D260" s="25" t="s">
        <v>674</v>
      </c>
      <c r="E260" s="25" t="s">
        <v>674</v>
      </c>
      <c r="F260" s="41">
        <v>6674</v>
      </c>
      <c r="G260" s="22" t="s">
        <v>49</v>
      </c>
      <c r="H260" s="22" t="s">
        <v>675</v>
      </c>
      <c r="I260" s="24" t="s">
        <v>676</v>
      </c>
      <c r="J260" s="47">
        <v>452</v>
      </c>
      <c r="K260" s="42">
        <v>24</v>
      </c>
      <c r="L260" s="128" t="s">
        <v>120</v>
      </c>
      <c r="M260" s="39"/>
      <c r="N260" s="29"/>
      <c r="O260" s="48"/>
      <c r="P260" s="47">
        <f t="shared" si="29"/>
        <v>452</v>
      </c>
      <c r="Q260" s="49">
        <v>13.78</v>
      </c>
      <c r="R260" s="50"/>
      <c r="S260" s="51">
        <f t="shared" si="27"/>
        <v>13.78</v>
      </c>
      <c r="T260" s="52">
        <f t="shared" si="30"/>
        <v>6228.5599999999995</v>
      </c>
      <c r="U260" s="29"/>
    </row>
    <row r="261" spans="1:21" ht="17.100000000000001" customHeight="1" x14ac:dyDescent="0.25">
      <c r="A261" s="42">
        <v>243</v>
      </c>
      <c r="B261" s="75"/>
      <c r="C261" s="188" t="s">
        <v>677</v>
      </c>
      <c r="D261" s="62" t="s">
        <v>678</v>
      </c>
      <c r="E261" s="62" t="s">
        <v>678</v>
      </c>
      <c r="F261" s="41">
        <v>6691</v>
      </c>
      <c r="G261" s="22" t="s">
        <v>49</v>
      </c>
      <c r="H261" s="22" t="s">
        <v>675</v>
      </c>
      <c r="I261" s="24" t="s">
        <v>676</v>
      </c>
      <c r="J261" s="47">
        <v>511</v>
      </c>
      <c r="K261" s="42">
        <v>24</v>
      </c>
      <c r="L261" s="128" t="s">
        <v>120</v>
      </c>
      <c r="M261" s="39"/>
      <c r="N261" s="29"/>
      <c r="O261" s="48"/>
      <c r="P261" s="47">
        <f t="shared" si="29"/>
        <v>511</v>
      </c>
      <c r="Q261" s="49">
        <v>13.78</v>
      </c>
      <c r="R261" s="50"/>
      <c r="S261" s="51">
        <f t="shared" si="27"/>
        <v>13.78</v>
      </c>
      <c r="T261" s="52">
        <f t="shared" si="30"/>
        <v>7041.58</v>
      </c>
      <c r="U261" s="29"/>
    </row>
    <row r="262" spans="1:21" ht="17.100000000000001" customHeight="1" x14ac:dyDescent="0.25">
      <c r="A262" s="42">
        <v>244</v>
      </c>
      <c r="B262" s="75"/>
      <c r="C262" s="188" t="s">
        <v>679</v>
      </c>
      <c r="D262" s="62" t="s">
        <v>680</v>
      </c>
      <c r="E262" s="62" t="s">
        <v>680</v>
      </c>
      <c r="F262" s="41">
        <v>6695</v>
      </c>
      <c r="G262" s="22" t="s">
        <v>49</v>
      </c>
      <c r="H262" s="22" t="s">
        <v>675</v>
      </c>
      <c r="I262" s="24" t="s">
        <v>676</v>
      </c>
      <c r="J262" s="47">
        <v>550</v>
      </c>
      <c r="K262" s="42">
        <v>24</v>
      </c>
      <c r="L262" s="128" t="s">
        <v>120</v>
      </c>
      <c r="M262" s="39"/>
      <c r="N262" s="29"/>
      <c r="O262" s="48"/>
      <c r="P262" s="47">
        <f t="shared" si="29"/>
        <v>550</v>
      </c>
      <c r="Q262" s="49">
        <v>13.78</v>
      </c>
      <c r="R262" s="50"/>
      <c r="S262" s="51">
        <f t="shared" si="27"/>
        <v>13.78</v>
      </c>
      <c r="T262" s="52">
        <f t="shared" si="30"/>
        <v>7579</v>
      </c>
      <c r="U262" s="29"/>
    </row>
    <row r="263" spans="1:21" ht="17.100000000000001" customHeight="1" x14ac:dyDescent="0.25">
      <c r="A263" s="42">
        <v>245</v>
      </c>
      <c r="B263" s="75"/>
      <c r="C263" s="188" t="s">
        <v>681</v>
      </c>
      <c r="D263" s="25" t="s">
        <v>682</v>
      </c>
      <c r="E263" s="25" t="s">
        <v>682</v>
      </c>
      <c r="F263" s="41">
        <v>6673</v>
      </c>
      <c r="G263" s="22" t="s">
        <v>49</v>
      </c>
      <c r="H263" s="22" t="s">
        <v>675</v>
      </c>
      <c r="I263" s="24" t="s">
        <v>676</v>
      </c>
      <c r="J263" s="47">
        <v>567</v>
      </c>
      <c r="K263" s="42">
        <v>24</v>
      </c>
      <c r="L263" s="128" t="s">
        <v>120</v>
      </c>
      <c r="M263" s="39"/>
      <c r="N263" s="29"/>
      <c r="O263" s="48"/>
      <c r="P263" s="47">
        <f t="shared" si="29"/>
        <v>567</v>
      </c>
      <c r="Q263" s="49">
        <v>13.78</v>
      </c>
      <c r="R263" s="50"/>
      <c r="S263" s="51">
        <f t="shared" si="27"/>
        <v>13.78</v>
      </c>
      <c r="T263" s="52">
        <f t="shared" si="30"/>
        <v>7813.2599999999993</v>
      </c>
      <c r="U263" s="29"/>
    </row>
    <row r="264" spans="1:21" ht="17.100000000000001" customHeight="1" x14ac:dyDescent="0.25">
      <c r="A264" s="42">
        <v>246</v>
      </c>
      <c r="B264" s="75"/>
      <c r="C264" s="188" t="s">
        <v>683</v>
      </c>
      <c r="D264" s="62" t="s">
        <v>684</v>
      </c>
      <c r="E264" s="62" t="s">
        <v>684</v>
      </c>
      <c r="F264" s="41">
        <v>6672</v>
      </c>
      <c r="G264" s="22" t="s">
        <v>49</v>
      </c>
      <c r="H264" s="22" t="s">
        <v>675</v>
      </c>
      <c r="I264" s="24" t="s">
        <v>676</v>
      </c>
      <c r="J264" s="47">
        <v>395</v>
      </c>
      <c r="K264" s="42">
        <v>24</v>
      </c>
      <c r="L264" s="129" t="s">
        <v>120</v>
      </c>
      <c r="M264" s="39"/>
      <c r="N264" s="29"/>
      <c r="O264" s="48"/>
      <c r="P264" s="47">
        <f t="shared" si="29"/>
        <v>395</v>
      </c>
      <c r="Q264" s="49">
        <v>13.78</v>
      </c>
      <c r="R264" s="50"/>
      <c r="S264" s="51">
        <f t="shared" si="27"/>
        <v>13.78</v>
      </c>
      <c r="T264" s="52">
        <f t="shared" si="30"/>
        <v>5443.0999999999995</v>
      </c>
      <c r="U264" s="29"/>
    </row>
    <row r="265" spans="1:21" ht="17.100000000000001" customHeight="1" x14ac:dyDescent="0.25">
      <c r="A265" s="22">
        <v>247</v>
      </c>
      <c r="B265" s="29"/>
      <c r="C265" s="188" t="s">
        <v>685</v>
      </c>
      <c r="D265" s="130" t="s">
        <v>62</v>
      </c>
      <c r="E265" s="130" t="s">
        <v>62</v>
      </c>
      <c r="F265" s="26">
        <v>22081</v>
      </c>
      <c r="G265" s="22"/>
      <c r="H265" s="22" t="s">
        <v>686</v>
      </c>
      <c r="I265" s="24"/>
      <c r="J265" s="47">
        <v>40</v>
      </c>
      <c r="K265" s="42">
        <v>100</v>
      </c>
      <c r="L265" s="129" t="s">
        <v>120</v>
      </c>
      <c r="M265" s="39"/>
      <c r="N265" s="29"/>
      <c r="O265" s="48"/>
      <c r="P265" s="47">
        <f t="shared" si="29"/>
        <v>40</v>
      </c>
      <c r="Q265" s="49">
        <v>5.86</v>
      </c>
      <c r="R265" s="50"/>
      <c r="S265" s="51">
        <f t="shared" si="27"/>
        <v>5.86</v>
      </c>
      <c r="T265" s="52">
        <f t="shared" si="30"/>
        <v>234.4</v>
      </c>
      <c r="U265" s="29"/>
    </row>
    <row r="266" spans="1:21" ht="17.100000000000001" customHeight="1" x14ac:dyDescent="0.25">
      <c r="A266" s="42">
        <v>248</v>
      </c>
      <c r="B266" s="75"/>
      <c r="C266" s="24" t="s">
        <v>687</v>
      </c>
      <c r="D266" s="36" t="s">
        <v>688</v>
      </c>
      <c r="E266" s="36" t="s">
        <v>688</v>
      </c>
      <c r="F266" s="41">
        <v>88202</v>
      </c>
      <c r="G266" s="22"/>
      <c r="H266" s="22" t="s">
        <v>689</v>
      </c>
      <c r="I266" s="24">
        <v>24</v>
      </c>
      <c r="J266" s="47">
        <v>3066</v>
      </c>
      <c r="K266" s="42">
        <v>40</v>
      </c>
      <c r="L266" s="22" t="s">
        <v>26</v>
      </c>
      <c r="M266" s="28" t="s">
        <v>26</v>
      </c>
      <c r="N266" s="29"/>
      <c r="O266" s="48"/>
      <c r="P266" s="47">
        <f t="shared" si="29"/>
        <v>3066</v>
      </c>
      <c r="Q266" s="49">
        <v>4.99</v>
      </c>
      <c r="R266" s="50"/>
      <c r="S266" s="51">
        <f t="shared" si="27"/>
        <v>4.99</v>
      </c>
      <c r="T266" s="52">
        <f t="shared" si="30"/>
        <v>15299.34</v>
      </c>
      <c r="U266" s="29"/>
    </row>
    <row r="267" spans="1:21" ht="17.100000000000001" customHeight="1" x14ac:dyDescent="0.25">
      <c r="A267" s="42">
        <v>249</v>
      </c>
      <c r="B267" s="43"/>
      <c r="C267" s="24" t="s">
        <v>690</v>
      </c>
      <c r="D267" s="131" t="s">
        <v>691</v>
      </c>
      <c r="E267" s="131" t="s">
        <v>691</v>
      </c>
      <c r="F267" s="26">
        <v>88201</v>
      </c>
      <c r="G267" s="22"/>
      <c r="H267" s="22" t="s">
        <v>692</v>
      </c>
      <c r="I267" s="24"/>
      <c r="J267" s="47">
        <v>781</v>
      </c>
      <c r="K267" s="42">
        <v>48</v>
      </c>
      <c r="L267" s="22" t="s">
        <v>26</v>
      </c>
      <c r="M267" s="28" t="s">
        <v>26</v>
      </c>
      <c r="N267" s="29"/>
      <c r="O267" s="48"/>
      <c r="P267" s="47">
        <f t="shared" si="29"/>
        <v>781</v>
      </c>
      <c r="Q267" s="49">
        <v>5.82</v>
      </c>
      <c r="R267" s="50"/>
      <c r="S267" s="51">
        <f t="shared" si="27"/>
        <v>5.82</v>
      </c>
      <c r="T267" s="52">
        <f t="shared" si="30"/>
        <v>4545.42</v>
      </c>
      <c r="U267" s="29"/>
    </row>
    <row r="268" spans="1:21" ht="17.100000000000001" customHeight="1" x14ac:dyDescent="0.25">
      <c r="A268" s="42">
        <v>250</v>
      </c>
      <c r="B268" s="43"/>
      <c r="C268" s="24" t="s">
        <v>693</v>
      </c>
      <c r="D268" s="131" t="s">
        <v>62</v>
      </c>
      <c r="E268" s="131" t="s">
        <v>62</v>
      </c>
      <c r="F268" s="26">
        <v>88200</v>
      </c>
      <c r="G268" s="22"/>
      <c r="H268" s="22" t="s">
        <v>689</v>
      </c>
      <c r="I268" s="24">
        <v>24</v>
      </c>
      <c r="J268" s="47">
        <v>8086</v>
      </c>
      <c r="K268" s="42">
        <v>40</v>
      </c>
      <c r="L268" s="22" t="s">
        <v>26</v>
      </c>
      <c r="M268" s="28" t="s">
        <v>26</v>
      </c>
      <c r="N268" s="29" t="s">
        <v>1488</v>
      </c>
      <c r="O268" s="48"/>
      <c r="P268" s="47">
        <f t="shared" si="29"/>
        <v>8086</v>
      </c>
      <c r="Q268" s="49">
        <v>3.91</v>
      </c>
      <c r="R268" s="50"/>
      <c r="S268" s="51">
        <f t="shared" si="27"/>
        <v>3.91</v>
      </c>
      <c r="T268" s="52">
        <f t="shared" si="30"/>
        <v>31616.260000000002</v>
      </c>
      <c r="U268" s="29" t="s">
        <v>1521</v>
      </c>
    </row>
    <row r="269" spans="1:21" ht="17.100000000000001" customHeight="1" x14ac:dyDescent="0.25">
      <c r="A269" s="42">
        <v>251</v>
      </c>
      <c r="B269" s="43"/>
      <c r="C269" s="24" t="s">
        <v>694</v>
      </c>
      <c r="D269" s="131" t="s">
        <v>62</v>
      </c>
      <c r="E269" s="131" t="s">
        <v>62</v>
      </c>
      <c r="F269" s="26">
        <v>88201</v>
      </c>
      <c r="G269" s="22"/>
      <c r="H269" s="22" t="s">
        <v>692</v>
      </c>
      <c r="I269" s="24">
        <v>48</v>
      </c>
      <c r="J269" s="47">
        <v>1988</v>
      </c>
      <c r="K269" s="42">
        <v>48</v>
      </c>
      <c r="L269" s="22" t="s">
        <v>26</v>
      </c>
      <c r="M269" s="28" t="s">
        <v>26</v>
      </c>
      <c r="N269" s="29" t="s">
        <v>1488</v>
      </c>
      <c r="O269" s="48"/>
      <c r="P269" s="47">
        <f t="shared" si="29"/>
        <v>1988</v>
      </c>
      <c r="Q269" s="49">
        <v>7.42</v>
      </c>
      <c r="R269" s="50"/>
      <c r="S269" s="51">
        <f t="shared" si="27"/>
        <v>7.42</v>
      </c>
      <c r="T269" s="52">
        <f t="shared" si="30"/>
        <v>14750.96</v>
      </c>
      <c r="U269" s="29" t="s">
        <v>1522</v>
      </c>
    </row>
    <row r="270" spans="1:21" ht="17.100000000000001" customHeight="1" x14ac:dyDescent="0.25">
      <c r="A270" s="199" t="str">
        <f>"Meat - Beef, Commercial = "&amp;DOLLAR(SUM(T271:T276),2)</f>
        <v>Meat - Beef, Commercial = $103,272.10</v>
      </c>
      <c r="B270" s="199"/>
      <c r="C270" s="199"/>
      <c r="D270" s="66"/>
      <c r="E270" s="66"/>
      <c r="F270" s="64"/>
      <c r="G270" s="16"/>
      <c r="H270" s="16"/>
      <c r="I270" s="66"/>
      <c r="J270" s="67"/>
      <c r="K270" s="68"/>
      <c r="L270" s="16"/>
      <c r="M270" s="17"/>
      <c r="N270" s="16"/>
      <c r="O270" s="69"/>
      <c r="P270" s="67"/>
      <c r="Q270" s="70"/>
      <c r="R270" s="71"/>
      <c r="S270" s="71"/>
      <c r="T270" s="72"/>
      <c r="U270" s="16"/>
    </row>
    <row r="271" spans="1:21" ht="17.100000000000001" customHeight="1" x14ac:dyDescent="0.25">
      <c r="A271" s="42">
        <v>252</v>
      </c>
      <c r="B271" s="43"/>
      <c r="C271" s="24" t="s">
        <v>695</v>
      </c>
      <c r="D271" s="36" t="s">
        <v>696</v>
      </c>
      <c r="E271" s="36" t="s">
        <v>697</v>
      </c>
      <c r="F271" s="26">
        <v>38067</v>
      </c>
      <c r="G271" s="22" t="s">
        <v>49</v>
      </c>
      <c r="H271" s="22" t="s">
        <v>698</v>
      </c>
      <c r="I271" s="24"/>
      <c r="J271" s="47">
        <v>258</v>
      </c>
      <c r="K271" s="42">
        <v>170</v>
      </c>
      <c r="L271" s="22" t="s">
        <v>26</v>
      </c>
      <c r="M271" s="132" t="s">
        <v>26</v>
      </c>
      <c r="N271" s="29"/>
      <c r="O271" s="48"/>
      <c r="P271" s="47">
        <f t="shared" ref="P271:P276" si="31">ROUND(IF(ISBLANK(O271)=TRUE,J271,(J271*K271)/O271),0)</f>
        <v>258</v>
      </c>
      <c r="Q271" s="182">
        <v>102.32</v>
      </c>
      <c r="R271" s="50"/>
      <c r="S271" s="51">
        <f t="shared" ref="S271:S303" si="32">IF(ISBLANK(Q271),0,(Q271-R271))</f>
        <v>102.32</v>
      </c>
      <c r="T271" s="52">
        <f t="shared" ref="T271:T276" si="33">P271*Q271</f>
        <v>26398.559999999998</v>
      </c>
      <c r="U271" s="29" t="s">
        <v>1576</v>
      </c>
    </row>
    <row r="272" spans="1:21" ht="17.100000000000001" customHeight="1" x14ac:dyDescent="0.25">
      <c r="A272" s="42">
        <v>253</v>
      </c>
      <c r="B272" s="43"/>
      <c r="C272" s="24" t="s">
        <v>699</v>
      </c>
      <c r="D272" s="92" t="s">
        <v>62</v>
      </c>
      <c r="E272" s="100" t="s">
        <v>62</v>
      </c>
      <c r="F272" s="26">
        <v>42373</v>
      </c>
      <c r="G272" s="22"/>
      <c r="H272" s="133" t="s">
        <v>1490</v>
      </c>
      <c r="I272" s="24"/>
      <c r="J272" s="47">
        <v>451</v>
      </c>
      <c r="K272" s="42">
        <v>40</v>
      </c>
      <c r="L272" s="22" t="s">
        <v>26</v>
      </c>
      <c r="M272" s="134"/>
      <c r="N272" s="29" t="s">
        <v>1489</v>
      </c>
      <c r="O272" s="135"/>
      <c r="P272" s="47">
        <f t="shared" si="31"/>
        <v>451</v>
      </c>
      <c r="Q272" s="182">
        <v>38.68</v>
      </c>
      <c r="R272" s="50"/>
      <c r="S272" s="185">
        <f t="shared" si="32"/>
        <v>38.68</v>
      </c>
      <c r="T272" s="52">
        <f t="shared" si="33"/>
        <v>17444.68</v>
      </c>
      <c r="U272" s="29" t="s">
        <v>1555</v>
      </c>
    </row>
    <row r="273" spans="1:21" ht="17.100000000000001" customHeight="1" x14ac:dyDescent="0.25">
      <c r="A273" s="42">
        <v>254</v>
      </c>
      <c r="B273" s="43"/>
      <c r="C273" s="24" t="s">
        <v>700</v>
      </c>
      <c r="D273" s="36" t="s">
        <v>701</v>
      </c>
      <c r="E273" s="101" t="s">
        <v>702</v>
      </c>
      <c r="F273" s="63">
        <v>37610</v>
      </c>
      <c r="G273" s="22" t="s">
        <v>49</v>
      </c>
      <c r="H273" s="22" t="s">
        <v>703</v>
      </c>
      <c r="I273" s="24" t="s">
        <v>704</v>
      </c>
      <c r="J273" s="47">
        <v>876</v>
      </c>
      <c r="K273" s="42">
        <v>10</v>
      </c>
      <c r="L273" s="22" t="s">
        <v>26</v>
      </c>
      <c r="M273" s="104" t="s">
        <v>26</v>
      </c>
      <c r="N273" s="29"/>
      <c r="O273" s="48"/>
      <c r="P273" s="47">
        <f t="shared" si="31"/>
        <v>876</v>
      </c>
      <c r="Q273" s="182">
        <v>24.48</v>
      </c>
      <c r="R273" s="50"/>
      <c r="S273" s="51">
        <f t="shared" si="32"/>
        <v>24.48</v>
      </c>
      <c r="T273" s="52">
        <f t="shared" si="33"/>
        <v>21444.48</v>
      </c>
      <c r="U273" s="29" t="s">
        <v>1576</v>
      </c>
    </row>
    <row r="274" spans="1:21" ht="17.100000000000001" customHeight="1" x14ac:dyDescent="0.25">
      <c r="A274" s="42">
        <v>255</v>
      </c>
      <c r="B274" s="187"/>
      <c r="C274" s="24" t="s">
        <v>705</v>
      </c>
      <c r="D274" s="36" t="s">
        <v>706</v>
      </c>
      <c r="E274" s="62" t="s">
        <v>707</v>
      </c>
      <c r="F274" s="41" t="s">
        <v>1491</v>
      </c>
      <c r="G274" s="22" t="s">
        <v>49</v>
      </c>
      <c r="H274" s="22" t="s">
        <v>708</v>
      </c>
      <c r="I274" s="24" t="s">
        <v>709</v>
      </c>
      <c r="J274" s="47">
        <v>112</v>
      </c>
      <c r="K274" s="42">
        <v>116</v>
      </c>
      <c r="L274" s="22" t="s">
        <v>26</v>
      </c>
      <c r="M274" s="104" t="s">
        <v>26</v>
      </c>
      <c r="N274" s="29"/>
      <c r="O274" s="48"/>
      <c r="P274" s="47">
        <f t="shared" si="31"/>
        <v>112</v>
      </c>
      <c r="Q274" s="182">
        <v>47.33</v>
      </c>
      <c r="R274" s="50"/>
      <c r="S274" s="51">
        <f t="shared" si="32"/>
        <v>47.33</v>
      </c>
      <c r="T274" s="52">
        <f t="shared" si="33"/>
        <v>5300.96</v>
      </c>
      <c r="U274" s="29" t="s">
        <v>1576</v>
      </c>
    </row>
    <row r="275" spans="1:21" ht="17.100000000000001" customHeight="1" x14ac:dyDescent="0.25">
      <c r="A275" s="42">
        <v>256</v>
      </c>
      <c r="B275" s="43"/>
      <c r="C275" s="24" t="s">
        <v>710</v>
      </c>
      <c r="D275" s="36" t="s">
        <v>711</v>
      </c>
      <c r="E275" s="36" t="s">
        <v>711</v>
      </c>
      <c r="F275" s="63">
        <v>45425</v>
      </c>
      <c r="G275" s="22" t="s">
        <v>23</v>
      </c>
      <c r="H275" s="22" t="s">
        <v>703</v>
      </c>
      <c r="I275" s="24" t="s">
        <v>712</v>
      </c>
      <c r="J275" s="47">
        <v>126</v>
      </c>
      <c r="K275" s="42">
        <v>10</v>
      </c>
      <c r="L275" s="86" t="s">
        <v>26</v>
      </c>
      <c r="M275" s="28" t="s">
        <v>26</v>
      </c>
      <c r="N275" s="29"/>
      <c r="O275" s="48"/>
      <c r="P275" s="47">
        <f t="shared" si="31"/>
        <v>126</v>
      </c>
      <c r="Q275" s="182">
        <v>49.98</v>
      </c>
      <c r="R275" s="50"/>
      <c r="S275" s="185">
        <v>48.98</v>
      </c>
      <c r="T275" s="52">
        <f t="shared" si="33"/>
        <v>6297.48</v>
      </c>
      <c r="U275" s="29" t="s">
        <v>1555</v>
      </c>
    </row>
    <row r="276" spans="1:21" ht="17.100000000000001" customHeight="1" x14ac:dyDescent="0.25">
      <c r="A276" s="42">
        <v>257</v>
      </c>
      <c r="B276" s="43"/>
      <c r="C276" s="54" t="s">
        <v>713</v>
      </c>
      <c r="D276" s="36" t="s">
        <v>714</v>
      </c>
      <c r="E276" s="117" t="s">
        <v>714</v>
      </c>
      <c r="F276" s="41">
        <v>20459</v>
      </c>
      <c r="G276" s="22" t="s">
        <v>29</v>
      </c>
      <c r="H276" s="22" t="s">
        <v>715</v>
      </c>
      <c r="I276" s="24"/>
      <c r="J276" s="47">
        <v>203</v>
      </c>
      <c r="K276" s="42">
        <v>177</v>
      </c>
      <c r="L276" s="22" t="s">
        <v>26</v>
      </c>
      <c r="M276" s="132" t="s">
        <v>26</v>
      </c>
      <c r="N276" s="29"/>
      <c r="O276" s="48"/>
      <c r="P276" s="47">
        <f t="shared" si="31"/>
        <v>203</v>
      </c>
      <c r="Q276" s="182">
        <v>129.97999999999999</v>
      </c>
      <c r="R276" s="50"/>
      <c r="S276" s="51">
        <f t="shared" si="32"/>
        <v>129.97999999999999</v>
      </c>
      <c r="T276" s="52">
        <f t="shared" si="33"/>
        <v>26385.94</v>
      </c>
      <c r="U276" s="29" t="s">
        <v>1576</v>
      </c>
    </row>
    <row r="277" spans="1:21" ht="17.100000000000001" customHeight="1" x14ac:dyDescent="0.25">
      <c r="A277" s="199" t="str">
        <f>"Meat - Chicken = "&amp;DOLLAR(SUM(T278:T303),2)</f>
        <v>Meat - Chicken = $732,894.69</v>
      </c>
      <c r="B277" s="199"/>
      <c r="C277" s="199"/>
      <c r="D277" s="66"/>
      <c r="E277" s="66"/>
      <c r="F277" s="64"/>
      <c r="G277" s="16"/>
      <c r="H277" s="16"/>
      <c r="I277" s="66"/>
      <c r="J277" s="67"/>
      <c r="K277" s="68"/>
      <c r="L277" s="16"/>
      <c r="M277" s="17"/>
      <c r="N277" s="16"/>
      <c r="O277" s="69"/>
      <c r="P277" s="67"/>
      <c r="Q277" s="70"/>
      <c r="R277" s="71"/>
      <c r="S277" s="71">
        <f t="shared" si="32"/>
        <v>0</v>
      </c>
      <c r="T277" s="72"/>
      <c r="U277" s="16"/>
    </row>
    <row r="278" spans="1:21" ht="17.100000000000001" customHeight="1" x14ac:dyDescent="0.25">
      <c r="A278" s="220">
        <v>258</v>
      </c>
      <c r="B278" s="221"/>
      <c r="C278" s="229" t="s">
        <v>716</v>
      </c>
      <c r="D278" s="37" t="s">
        <v>717</v>
      </c>
      <c r="E278" s="136" t="s">
        <v>717</v>
      </c>
      <c r="F278" s="195">
        <v>35693</v>
      </c>
      <c r="G278" s="22" t="s">
        <v>23</v>
      </c>
      <c r="H278" s="56" t="s">
        <v>718</v>
      </c>
      <c r="I278" s="54" t="s">
        <v>719</v>
      </c>
      <c r="J278" s="206">
        <v>263</v>
      </c>
      <c r="K278" s="220">
        <v>192</v>
      </c>
      <c r="L278" s="86" t="s">
        <v>26</v>
      </c>
      <c r="M278" s="137" t="s">
        <v>26</v>
      </c>
      <c r="N278" s="211"/>
      <c r="O278" s="205"/>
      <c r="P278" s="206">
        <f>ROUND(IF(ISBLANK(O278)=TRUE,J278,(J278*K278)/O278),0)</f>
        <v>263</v>
      </c>
      <c r="Q278" s="207">
        <v>146.94</v>
      </c>
      <c r="R278" s="209" t="str">
        <f>IF(ISBLANK(N278),"",IF(N278="Yang's",19.05,17.35))</f>
        <v/>
      </c>
      <c r="S278" s="209" t="e">
        <f t="shared" si="32"/>
        <v>#VALUE!</v>
      </c>
      <c r="T278" s="210">
        <f>P278*Q278</f>
        <v>38645.22</v>
      </c>
      <c r="U278" s="211" t="s">
        <v>1556</v>
      </c>
    </row>
    <row r="279" spans="1:21" ht="17.100000000000001" customHeight="1" x14ac:dyDescent="0.25">
      <c r="A279" s="220"/>
      <c r="B279" s="221"/>
      <c r="C279" s="229"/>
      <c r="D279" s="62" t="s">
        <v>720</v>
      </c>
      <c r="E279" s="62" t="s">
        <v>720</v>
      </c>
      <c r="F279" s="195">
        <v>98907</v>
      </c>
      <c r="G279" s="22" t="s">
        <v>77</v>
      </c>
      <c r="H279" s="56" t="s">
        <v>721</v>
      </c>
      <c r="I279" s="54" t="s">
        <v>722</v>
      </c>
      <c r="J279" s="206" t="e">
        <v>#N/A</v>
      </c>
      <c r="K279" s="220"/>
      <c r="L279" s="86"/>
      <c r="M279" s="137" t="s">
        <v>26</v>
      </c>
      <c r="N279" s="211"/>
      <c r="O279" s="205"/>
      <c r="P279" s="206"/>
      <c r="Q279" s="207"/>
      <c r="R279" s="209"/>
      <c r="S279" s="209"/>
      <c r="T279" s="210"/>
      <c r="U279" s="211"/>
    </row>
    <row r="280" spans="1:21" ht="17.100000000000001" customHeight="1" x14ac:dyDescent="0.25">
      <c r="A280" s="220">
        <v>259</v>
      </c>
      <c r="B280" s="221"/>
      <c r="C280" s="229" t="s">
        <v>723</v>
      </c>
      <c r="D280" s="37" t="s">
        <v>724</v>
      </c>
      <c r="E280" s="136" t="s">
        <v>724</v>
      </c>
      <c r="F280" s="195">
        <v>35692</v>
      </c>
      <c r="G280" s="22" t="s">
        <v>23</v>
      </c>
      <c r="H280" s="22" t="s">
        <v>718</v>
      </c>
      <c r="I280" s="54" t="s">
        <v>719</v>
      </c>
      <c r="J280" s="206">
        <v>490</v>
      </c>
      <c r="K280" s="220">
        <v>192</v>
      </c>
      <c r="L280" s="86" t="s">
        <v>26</v>
      </c>
      <c r="M280" s="137" t="s">
        <v>26</v>
      </c>
      <c r="N280" s="211"/>
      <c r="O280" s="205"/>
      <c r="P280" s="206">
        <f>ROUND(IF(ISBLANK(O280)=TRUE,J280,(J280*K280)/O280),0)</f>
        <v>490</v>
      </c>
      <c r="Q280" s="207">
        <v>135.41999999999999</v>
      </c>
      <c r="R280" s="209" t="str">
        <f>IF(ISBLANK(N280),"",IF(N280="Yang's",19.05,17.35))</f>
        <v/>
      </c>
      <c r="S280" s="209" t="e">
        <f t="shared" si="32"/>
        <v>#VALUE!</v>
      </c>
      <c r="T280" s="227">
        <f>P280*Q280</f>
        <v>66355.799999999988</v>
      </c>
      <c r="U280" s="211" t="s">
        <v>1557</v>
      </c>
    </row>
    <row r="281" spans="1:21" ht="17.100000000000001" customHeight="1" x14ac:dyDescent="0.25">
      <c r="A281" s="220"/>
      <c r="B281" s="221"/>
      <c r="C281" s="229"/>
      <c r="D281" s="62" t="s">
        <v>725</v>
      </c>
      <c r="E281" s="62" t="s">
        <v>725</v>
      </c>
      <c r="F281" s="195">
        <v>98906</v>
      </c>
      <c r="G281" s="22" t="s">
        <v>77</v>
      </c>
      <c r="H281" s="22" t="s">
        <v>721</v>
      </c>
      <c r="I281" s="54" t="s">
        <v>726</v>
      </c>
      <c r="J281" s="206" t="e">
        <v>#N/A</v>
      </c>
      <c r="K281" s="220"/>
      <c r="L281" s="86"/>
      <c r="M281" s="132" t="s">
        <v>26</v>
      </c>
      <c r="N281" s="211"/>
      <c r="O281" s="205"/>
      <c r="P281" s="206"/>
      <c r="Q281" s="207"/>
      <c r="R281" s="209"/>
      <c r="S281" s="209"/>
      <c r="T281" s="228"/>
      <c r="U281" s="211"/>
    </row>
    <row r="282" spans="1:21" ht="17.100000000000001" customHeight="1" x14ac:dyDescent="0.25">
      <c r="A282" s="42">
        <v>260</v>
      </c>
      <c r="B282" s="187"/>
      <c r="C282" s="24" t="s">
        <v>727</v>
      </c>
      <c r="D282" s="36" t="s">
        <v>728</v>
      </c>
      <c r="E282" s="37" t="s">
        <v>729</v>
      </c>
      <c r="F282" s="195">
        <v>38195</v>
      </c>
      <c r="G282" s="22" t="s">
        <v>49</v>
      </c>
      <c r="H282" s="22" t="s">
        <v>730</v>
      </c>
      <c r="I282" s="24" t="s">
        <v>731</v>
      </c>
      <c r="J282" s="47">
        <v>532</v>
      </c>
      <c r="K282" s="42">
        <v>400</v>
      </c>
      <c r="L282" s="22" t="s">
        <v>26</v>
      </c>
      <c r="M282" s="104" t="s">
        <v>26</v>
      </c>
      <c r="N282" s="29"/>
      <c r="O282" s="48"/>
      <c r="P282" s="47">
        <f t="shared" ref="P282:P293" si="34">ROUND(IF(ISBLANK(O282)=TRUE,J282,(J282*K282)/O282),0)</f>
        <v>532</v>
      </c>
      <c r="Q282" s="182">
        <v>46.12</v>
      </c>
      <c r="R282" s="50"/>
      <c r="S282" s="51">
        <f t="shared" si="32"/>
        <v>46.12</v>
      </c>
      <c r="T282" s="52">
        <f t="shared" ref="T282:T303" si="35">P282*Q282</f>
        <v>24535.84</v>
      </c>
      <c r="U282" s="29" t="s">
        <v>1576</v>
      </c>
    </row>
    <row r="283" spans="1:21" ht="17.100000000000001" customHeight="1" x14ac:dyDescent="0.25">
      <c r="A283" s="22">
        <v>261</v>
      </c>
      <c r="B283" s="190"/>
      <c r="C283" s="113" t="s">
        <v>732</v>
      </c>
      <c r="D283" s="36" t="s">
        <v>733</v>
      </c>
      <c r="E283" s="36" t="s">
        <v>734</v>
      </c>
      <c r="F283" s="195">
        <v>39510</v>
      </c>
      <c r="G283" s="22" t="s">
        <v>49</v>
      </c>
      <c r="H283" s="22" t="s">
        <v>735</v>
      </c>
      <c r="I283" s="24" t="s">
        <v>736</v>
      </c>
      <c r="J283" s="47">
        <v>60</v>
      </c>
      <c r="K283" s="42">
        <v>92</v>
      </c>
      <c r="L283" s="22" t="s">
        <v>26</v>
      </c>
      <c r="M283" s="104" t="s">
        <v>26</v>
      </c>
      <c r="N283" s="29"/>
      <c r="O283" s="48"/>
      <c r="P283" s="47">
        <f t="shared" si="34"/>
        <v>60</v>
      </c>
      <c r="Q283" s="182">
        <v>87.78</v>
      </c>
      <c r="R283" s="51">
        <v>22.38</v>
      </c>
      <c r="S283" s="51">
        <f t="shared" si="32"/>
        <v>65.400000000000006</v>
      </c>
      <c r="T283" s="52">
        <f t="shared" si="35"/>
        <v>5266.8</v>
      </c>
      <c r="U283" s="29" t="s">
        <v>1576</v>
      </c>
    </row>
    <row r="284" spans="1:21" ht="17.100000000000001" customHeight="1" x14ac:dyDescent="0.25">
      <c r="A284" s="42">
        <v>262</v>
      </c>
      <c r="B284" s="187"/>
      <c r="C284" s="113" t="s">
        <v>737</v>
      </c>
      <c r="D284" s="36" t="s">
        <v>738</v>
      </c>
      <c r="E284" s="36" t="s">
        <v>739</v>
      </c>
      <c r="F284" s="195">
        <v>35572</v>
      </c>
      <c r="G284" s="22" t="s">
        <v>49</v>
      </c>
      <c r="H284" s="22" t="s">
        <v>740</v>
      </c>
      <c r="I284" s="24" t="s">
        <v>741</v>
      </c>
      <c r="J284" s="47">
        <v>196</v>
      </c>
      <c r="K284" s="42">
        <v>132</v>
      </c>
      <c r="L284" s="22" t="s">
        <v>26</v>
      </c>
      <c r="M284" s="104" t="s">
        <v>26</v>
      </c>
      <c r="N284" s="29"/>
      <c r="O284" s="48"/>
      <c r="P284" s="47">
        <f t="shared" si="34"/>
        <v>196</v>
      </c>
      <c r="Q284" s="182">
        <v>98.88</v>
      </c>
      <c r="R284" s="51">
        <v>31.83</v>
      </c>
      <c r="S284" s="51">
        <f t="shared" si="32"/>
        <v>67.05</v>
      </c>
      <c r="T284" s="52">
        <f t="shared" si="35"/>
        <v>19380.48</v>
      </c>
      <c r="U284" s="29" t="s">
        <v>1576</v>
      </c>
    </row>
    <row r="285" spans="1:21" ht="17.100000000000001" customHeight="1" x14ac:dyDescent="0.25">
      <c r="A285" s="42">
        <v>263</v>
      </c>
      <c r="B285" s="187"/>
      <c r="C285" s="113" t="s">
        <v>742</v>
      </c>
      <c r="D285" s="36" t="s">
        <v>743</v>
      </c>
      <c r="E285" s="36" t="s">
        <v>743</v>
      </c>
      <c r="F285" s="195">
        <v>36512</v>
      </c>
      <c r="G285" s="22" t="s">
        <v>190</v>
      </c>
      <c r="H285" s="22" t="s">
        <v>744</v>
      </c>
      <c r="I285" s="24" t="s">
        <v>745</v>
      </c>
      <c r="J285" s="47">
        <v>176</v>
      </c>
      <c r="K285" s="42">
        <v>120</v>
      </c>
      <c r="L285" s="86" t="s">
        <v>26</v>
      </c>
      <c r="M285" s="28" t="s">
        <v>26</v>
      </c>
      <c r="N285" s="29"/>
      <c r="O285" s="48"/>
      <c r="P285" s="47">
        <f t="shared" si="34"/>
        <v>176</v>
      </c>
      <c r="Q285" s="182">
        <v>104.68</v>
      </c>
      <c r="R285" s="51">
        <v>23.36</v>
      </c>
      <c r="S285" s="51">
        <f t="shared" si="32"/>
        <v>81.320000000000007</v>
      </c>
      <c r="T285" s="52">
        <f t="shared" si="35"/>
        <v>18423.68</v>
      </c>
      <c r="U285" s="29" t="s">
        <v>1576</v>
      </c>
    </row>
    <row r="286" spans="1:21" ht="17.100000000000001" customHeight="1" x14ac:dyDescent="0.25">
      <c r="A286" s="42">
        <v>264</v>
      </c>
      <c r="B286" s="187"/>
      <c r="C286" s="113" t="s">
        <v>746</v>
      </c>
      <c r="D286" s="36" t="s">
        <v>747</v>
      </c>
      <c r="E286" s="36" t="s">
        <v>748</v>
      </c>
      <c r="F286" s="184">
        <v>36145</v>
      </c>
      <c r="G286" s="22" t="s">
        <v>49</v>
      </c>
      <c r="H286" s="22" t="s">
        <v>749</v>
      </c>
      <c r="I286" s="24" t="s">
        <v>750</v>
      </c>
      <c r="J286" s="47">
        <v>274</v>
      </c>
      <c r="K286" s="42">
        <v>54</v>
      </c>
      <c r="L286" s="22" t="s">
        <v>26</v>
      </c>
      <c r="M286" s="104" t="s">
        <v>26</v>
      </c>
      <c r="N286" s="29"/>
      <c r="O286" s="48"/>
      <c r="P286" s="47">
        <f t="shared" si="34"/>
        <v>274</v>
      </c>
      <c r="Q286" s="49">
        <v>41.28</v>
      </c>
      <c r="R286" s="51">
        <v>10.8</v>
      </c>
      <c r="S286" s="51">
        <f t="shared" si="32"/>
        <v>30.48</v>
      </c>
      <c r="T286" s="52">
        <f t="shared" si="35"/>
        <v>11310.720000000001</v>
      </c>
      <c r="U286" s="29" t="s">
        <v>1576</v>
      </c>
    </row>
    <row r="287" spans="1:21" ht="17.100000000000001" customHeight="1" x14ac:dyDescent="0.25">
      <c r="A287" s="42">
        <v>265</v>
      </c>
      <c r="B287" s="187"/>
      <c r="C287" s="113" t="s">
        <v>751</v>
      </c>
      <c r="D287" s="36" t="s">
        <v>752</v>
      </c>
      <c r="E287" s="36" t="s">
        <v>753</v>
      </c>
      <c r="F287" s="184">
        <v>35573</v>
      </c>
      <c r="G287" s="22" t="s">
        <v>49</v>
      </c>
      <c r="H287" s="22" t="s">
        <v>754</v>
      </c>
      <c r="I287" s="24" t="s">
        <v>755</v>
      </c>
      <c r="J287" s="47">
        <v>556</v>
      </c>
      <c r="K287" s="42">
        <v>121</v>
      </c>
      <c r="L287" s="22" t="s">
        <v>26</v>
      </c>
      <c r="M287" s="104" t="s">
        <v>26</v>
      </c>
      <c r="N287" s="29"/>
      <c r="O287" s="48"/>
      <c r="P287" s="47">
        <f t="shared" si="34"/>
        <v>556</v>
      </c>
      <c r="Q287" s="49">
        <v>94.78</v>
      </c>
      <c r="R287" s="51">
        <v>30.89</v>
      </c>
      <c r="S287" s="51">
        <f t="shared" si="32"/>
        <v>63.89</v>
      </c>
      <c r="T287" s="52">
        <f t="shared" si="35"/>
        <v>52697.68</v>
      </c>
      <c r="U287" s="29" t="s">
        <v>1576</v>
      </c>
    </row>
    <row r="288" spans="1:21" ht="17.100000000000001" customHeight="1" x14ac:dyDescent="0.25">
      <c r="A288" s="42">
        <v>266</v>
      </c>
      <c r="B288" s="187"/>
      <c r="C288" s="113" t="s">
        <v>756</v>
      </c>
      <c r="D288" s="36" t="s">
        <v>757</v>
      </c>
      <c r="E288" s="36" t="s">
        <v>757</v>
      </c>
      <c r="F288" s="184">
        <v>36105</v>
      </c>
      <c r="G288" s="22" t="s">
        <v>190</v>
      </c>
      <c r="H288" s="22" t="s">
        <v>758</v>
      </c>
      <c r="I288" s="24" t="s">
        <v>759</v>
      </c>
      <c r="J288" s="47">
        <v>379</v>
      </c>
      <c r="K288" s="42">
        <v>120</v>
      </c>
      <c r="L288" s="86" t="s">
        <v>26</v>
      </c>
      <c r="M288" s="28" t="s">
        <v>26</v>
      </c>
      <c r="N288" s="29"/>
      <c r="O288" s="48"/>
      <c r="P288" s="47">
        <f t="shared" si="34"/>
        <v>379</v>
      </c>
      <c r="Q288" s="49">
        <v>77.459999999999994</v>
      </c>
      <c r="R288" s="51">
        <v>29.5</v>
      </c>
      <c r="S288" s="51">
        <f t="shared" si="32"/>
        <v>47.959999999999994</v>
      </c>
      <c r="T288" s="52">
        <f t="shared" si="35"/>
        <v>29357.339999999997</v>
      </c>
      <c r="U288" s="29" t="s">
        <v>1576</v>
      </c>
    </row>
    <row r="289" spans="1:21" ht="17.100000000000001" customHeight="1" x14ac:dyDescent="0.25">
      <c r="A289" s="42">
        <v>267</v>
      </c>
      <c r="B289" s="187"/>
      <c r="C289" s="113" t="s">
        <v>760</v>
      </c>
      <c r="D289" s="36" t="s">
        <v>761</v>
      </c>
      <c r="E289" s="36" t="s">
        <v>761</v>
      </c>
      <c r="F289" s="184">
        <v>35999</v>
      </c>
      <c r="G289" s="22" t="s">
        <v>37</v>
      </c>
      <c r="H289" s="22" t="s">
        <v>762</v>
      </c>
      <c r="I289" s="24" t="s">
        <v>763</v>
      </c>
      <c r="J289" s="47">
        <v>210</v>
      </c>
      <c r="K289" s="42">
        <v>107</v>
      </c>
      <c r="L289" s="86" t="s">
        <v>26</v>
      </c>
      <c r="M289" s="28" t="s">
        <v>26</v>
      </c>
      <c r="N289" s="29"/>
      <c r="O289" s="48"/>
      <c r="P289" s="47">
        <f t="shared" si="34"/>
        <v>210</v>
      </c>
      <c r="Q289" s="49">
        <v>57.94</v>
      </c>
      <c r="R289" s="51">
        <v>13.76</v>
      </c>
      <c r="S289" s="51">
        <f t="shared" si="32"/>
        <v>44.18</v>
      </c>
      <c r="T289" s="52">
        <f t="shared" si="35"/>
        <v>12167.4</v>
      </c>
      <c r="U289" s="29" t="s">
        <v>1576</v>
      </c>
    </row>
    <row r="290" spans="1:21" ht="17.100000000000001" customHeight="1" x14ac:dyDescent="0.25">
      <c r="A290" s="42">
        <v>268</v>
      </c>
      <c r="B290" s="187"/>
      <c r="C290" s="113" t="s">
        <v>764</v>
      </c>
      <c r="D290" s="36" t="s">
        <v>765</v>
      </c>
      <c r="E290" s="36" t="s">
        <v>766</v>
      </c>
      <c r="F290" s="184">
        <v>35560</v>
      </c>
      <c r="G290" s="22" t="s">
        <v>49</v>
      </c>
      <c r="H290" s="22" t="s">
        <v>767</v>
      </c>
      <c r="I290" s="24" t="s">
        <v>768</v>
      </c>
      <c r="J290" s="47">
        <v>728</v>
      </c>
      <c r="K290" s="42">
        <v>148</v>
      </c>
      <c r="L290" s="22" t="s">
        <v>26</v>
      </c>
      <c r="M290" s="104" t="s">
        <v>26</v>
      </c>
      <c r="N290" s="29"/>
      <c r="O290" s="48"/>
      <c r="P290" s="47">
        <f t="shared" si="34"/>
        <v>728</v>
      </c>
      <c r="Q290" s="49">
        <v>58.68</v>
      </c>
      <c r="R290" s="51">
        <v>14.51</v>
      </c>
      <c r="S290" s="51">
        <f t="shared" si="32"/>
        <v>44.17</v>
      </c>
      <c r="T290" s="52">
        <f t="shared" si="35"/>
        <v>42719.040000000001</v>
      </c>
      <c r="U290" s="29" t="s">
        <v>1576</v>
      </c>
    </row>
    <row r="291" spans="1:21" ht="17.100000000000001" customHeight="1" x14ac:dyDescent="0.25">
      <c r="A291" s="42">
        <v>269</v>
      </c>
      <c r="B291" s="187"/>
      <c r="C291" s="113" t="s">
        <v>769</v>
      </c>
      <c r="D291" s="36" t="s">
        <v>770</v>
      </c>
      <c r="E291" s="36" t="s">
        <v>771</v>
      </c>
      <c r="F291" s="184">
        <v>39507</v>
      </c>
      <c r="G291" s="22" t="s">
        <v>49</v>
      </c>
      <c r="H291" s="22" t="s">
        <v>740</v>
      </c>
      <c r="I291" s="24" t="s">
        <v>741</v>
      </c>
      <c r="J291" s="47">
        <v>311</v>
      </c>
      <c r="K291" s="42">
        <v>132</v>
      </c>
      <c r="L291" s="22" t="s">
        <v>26</v>
      </c>
      <c r="M291" s="104" t="s">
        <v>26</v>
      </c>
      <c r="N291" s="29"/>
      <c r="O291" s="48"/>
      <c r="P291" s="47">
        <f t="shared" si="34"/>
        <v>311</v>
      </c>
      <c r="Q291" s="49">
        <v>105.48</v>
      </c>
      <c r="R291" s="51">
        <v>31.83</v>
      </c>
      <c r="S291" s="51">
        <f t="shared" si="32"/>
        <v>73.650000000000006</v>
      </c>
      <c r="T291" s="52">
        <f t="shared" si="35"/>
        <v>32804.28</v>
      </c>
      <c r="U291" s="29" t="s">
        <v>1576</v>
      </c>
    </row>
    <row r="292" spans="1:21" ht="17.100000000000001" customHeight="1" x14ac:dyDescent="0.25">
      <c r="A292" s="42">
        <v>270</v>
      </c>
      <c r="B292" s="187"/>
      <c r="C292" s="113" t="s">
        <v>772</v>
      </c>
      <c r="D292" s="36" t="s">
        <v>773</v>
      </c>
      <c r="E292" s="36" t="s">
        <v>773</v>
      </c>
      <c r="F292" s="184">
        <v>36106</v>
      </c>
      <c r="G292" s="22" t="s">
        <v>190</v>
      </c>
      <c r="H292" s="22" t="s">
        <v>758</v>
      </c>
      <c r="I292" s="24" t="s">
        <v>763</v>
      </c>
      <c r="J292" s="47">
        <v>358</v>
      </c>
      <c r="K292" s="42">
        <v>120</v>
      </c>
      <c r="L292" s="86" t="s">
        <v>26</v>
      </c>
      <c r="M292" s="28" t="s">
        <v>26</v>
      </c>
      <c r="N292" s="29"/>
      <c r="O292" s="48"/>
      <c r="P292" s="47">
        <f t="shared" si="34"/>
        <v>358</v>
      </c>
      <c r="Q292" s="49">
        <v>75.48</v>
      </c>
      <c r="R292" s="51">
        <v>29.5</v>
      </c>
      <c r="S292" s="51">
        <f t="shared" si="32"/>
        <v>45.980000000000004</v>
      </c>
      <c r="T292" s="52">
        <f t="shared" si="35"/>
        <v>27021.84</v>
      </c>
      <c r="U292" s="29" t="s">
        <v>1576</v>
      </c>
    </row>
    <row r="293" spans="1:21" ht="17.100000000000001" customHeight="1" x14ac:dyDescent="0.25">
      <c r="A293" s="42">
        <v>271</v>
      </c>
      <c r="B293" s="187"/>
      <c r="C293" s="113" t="s">
        <v>774</v>
      </c>
      <c r="D293" s="25" t="s">
        <v>775</v>
      </c>
      <c r="E293" s="25" t="s">
        <v>775</v>
      </c>
      <c r="F293" s="184">
        <v>36015</v>
      </c>
      <c r="G293" s="22" t="s">
        <v>37</v>
      </c>
      <c r="H293" s="22" t="s">
        <v>776</v>
      </c>
      <c r="I293" s="24" t="s">
        <v>763</v>
      </c>
      <c r="J293" s="47">
        <v>266</v>
      </c>
      <c r="K293" s="42">
        <v>78</v>
      </c>
      <c r="L293" s="86" t="s">
        <v>26</v>
      </c>
      <c r="M293" s="28" t="s">
        <v>26</v>
      </c>
      <c r="N293" s="29"/>
      <c r="O293" s="48"/>
      <c r="P293" s="47">
        <f t="shared" si="34"/>
        <v>266</v>
      </c>
      <c r="Q293" s="49">
        <v>64.58</v>
      </c>
      <c r="R293" s="51">
        <v>20.079999999999998</v>
      </c>
      <c r="S293" s="51">
        <f t="shared" si="32"/>
        <v>44.5</v>
      </c>
      <c r="T293" s="52">
        <f t="shared" si="35"/>
        <v>17178.28</v>
      </c>
      <c r="U293" s="29" t="s">
        <v>1576</v>
      </c>
    </row>
    <row r="294" spans="1:21" ht="17.100000000000001" customHeight="1" x14ac:dyDescent="0.25">
      <c r="A294" s="42">
        <v>272</v>
      </c>
      <c r="B294" s="187"/>
      <c r="C294" s="113" t="s">
        <v>777</v>
      </c>
      <c r="D294" s="92" t="s">
        <v>778</v>
      </c>
      <c r="E294" s="92" t="s">
        <v>778</v>
      </c>
      <c r="F294" s="184">
        <v>39443</v>
      </c>
      <c r="G294" s="22" t="s">
        <v>190</v>
      </c>
      <c r="H294" s="42" t="s">
        <v>779</v>
      </c>
      <c r="I294" s="24" t="s">
        <v>780</v>
      </c>
      <c r="J294" s="47">
        <v>686</v>
      </c>
      <c r="K294" s="42">
        <v>108</v>
      </c>
      <c r="L294" s="86" t="s">
        <v>26</v>
      </c>
      <c r="M294" s="28" t="s">
        <v>26</v>
      </c>
      <c r="N294" s="29"/>
      <c r="O294" s="48"/>
      <c r="P294" s="47">
        <v>875</v>
      </c>
      <c r="Q294" s="49">
        <v>78.14</v>
      </c>
      <c r="R294" s="51">
        <v>28.28</v>
      </c>
      <c r="S294" s="51">
        <f t="shared" si="32"/>
        <v>49.86</v>
      </c>
      <c r="T294" s="52">
        <f t="shared" si="35"/>
        <v>68372.5</v>
      </c>
      <c r="U294" s="29" t="s">
        <v>1576</v>
      </c>
    </row>
    <row r="295" spans="1:21" ht="17.100000000000001" customHeight="1" x14ac:dyDescent="0.25">
      <c r="A295" s="42">
        <v>273</v>
      </c>
      <c r="B295" s="43"/>
      <c r="C295" s="113" t="s">
        <v>781</v>
      </c>
      <c r="D295" s="36" t="s">
        <v>782</v>
      </c>
      <c r="E295" s="36" t="s">
        <v>782</v>
      </c>
      <c r="F295" s="26">
        <v>35997</v>
      </c>
      <c r="G295" s="22" t="s">
        <v>37</v>
      </c>
      <c r="H295" s="22" t="s">
        <v>762</v>
      </c>
      <c r="I295" s="24" t="s">
        <v>783</v>
      </c>
      <c r="J295" s="47">
        <v>339</v>
      </c>
      <c r="K295" s="42">
        <v>107</v>
      </c>
      <c r="L295" s="86" t="s">
        <v>26</v>
      </c>
      <c r="M295" s="28" t="s">
        <v>26</v>
      </c>
      <c r="N295" s="29"/>
      <c r="O295" s="48"/>
      <c r="P295" s="47">
        <f t="shared" ref="P295:P303" si="36">ROUND(IF(ISBLANK(O295)=TRUE,J295,(J295*K295)/O295),0)</f>
        <v>339</v>
      </c>
      <c r="Q295" s="49">
        <v>57.68</v>
      </c>
      <c r="R295" s="51">
        <v>13.76</v>
      </c>
      <c r="S295" s="51">
        <f t="shared" si="32"/>
        <v>43.92</v>
      </c>
      <c r="T295" s="52">
        <f t="shared" si="35"/>
        <v>19553.52</v>
      </c>
      <c r="U295" s="29" t="s">
        <v>1576</v>
      </c>
    </row>
    <row r="296" spans="1:21" ht="17.100000000000001" customHeight="1" x14ac:dyDescent="0.25">
      <c r="A296" s="42">
        <v>274</v>
      </c>
      <c r="B296" s="43"/>
      <c r="C296" s="113" t="s">
        <v>784</v>
      </c>
      <c r="D296" s="36" t="s">
        <v>785</v>
      </c>
      <c r="E296" s="36" t="s">
        <v>786</v>
      </c>
      <c r="F296" s="26">
        <v>39500</v>
      </c>
      <c r="G296" s="22" t="s">
        <v>49</v>
      </c>
      <c r="H296" s="22" t="s">
        <v>787</v>
      </c>
      <c r="I296" s="24" t="s">
        <v>788</v>
      </c>
      <c r="J296" s="47">
        <v>805</v>
      </c>
      <c r="K296" s="42">
        <v>124</v>
      </c>
      <c r="L296" s="22" t="s">
        <v>26</v>
      </c>
      <c r="M296" s="104" t="s">
        <v>26</v>
      </c>
      <c r="N296" s="29"/>
      <c r="O296" s="48"/>
      <c r="P296" s="47">
        <f t="shared" si="36"/>
        <v>805</v>
      </c>
      <c r="Q296" s="49">
        <v>69.28</v>
      </c>
      <c r="R296" s="51">
        <v>23.75</v>
      </c>
      <c r="S296" s="51">
        <f t="shared" si="32"/>
        <v>45.53</v>
      </c>
      <c r="T296" s="52">
        <f t="shared" si="35"/>
        <v>55770.400000000001</v>
      </c>
      <c r="U296" s="29" t="s">
        <v>1576</v>
      </c>
    </row>
    <row r="297" spans="1:21" ht="17.100000000000001" customHeight="1" x14ac:dyDescent="0.25">
      <c r="A297" s="42">
        <v>275</v>
      </c>
      <c r="B297" s="43"/>
      <c r="C297" s="113" t="s">
        <v>789</v>
      </c>
      <c r="D297" s="36" t="s">
        <v>790</v>
      </c>
      <c r="E297" s="36" t="s">
        <v>790</v>
      </c>
      <c r="F297" s="26">
        <v>36013</v>
      </c>
      <c r="G297" s="22" t="s">
        <v>37</v>
      </c>
      <c r="H297" s="22" t="s">
        <v>791</v>
      </c>
      <c r="I297" s="24" t="s">
        <v>792</v>
      </c>
      <c r="J297" s="47">
        <v>148</v>
      </c>
      <c r="K297" s="42">
        <v>232</v>
      </c>
      <c r="L297" s="86" t="s">
        <v>26</v>
      </c>
      <c r="M297" s="28" t="s">
        <v>26</v>
      </c>
      <c r="N297" s="29"/>
      <c r="O297" s="48"/>
      <c r="P297" s="47">
        <f t="shared" si="36"/>
        <v>148</v>
      </c>
      <c r="Q297" s="49">
        <v>97.42</v>
      </c>
      <c r="R297" s="51">
        <v>50.28</v>
      </c>
      <c r="S297" s="51">
        <f t="shared" si="32"/>
        <v>47.14</v>
      </c>
      <c r="T297" s="52">
        <f t="shared" si="35"/>
        <v>14418.16</v>
      </c>
      <c r="U297" s="29" t="s">
        <v>1576</v>
      </c>
    </row>
    <row r="298" spans="1:21" ht="17.100000000000001" customHeight="1" x14ac:dyDescent="0.25">
      <c r="A298" s="42">
        <v>276</v>
      </c>
      <c r="B298" s="43"/>
      <c r="C298" s="113" t="s">
        <v>793</v>
      </c>
      <c r="D298" s="25" t="s">
        <v>794</v>
      </c>
      <c r="E298" s="25" t="s">
        <v>794</v>
      </c>
      <c r="F298" s="26">
        <v>36012</v>
      </c>
      <c r="G298" s="22" t="s">
        <v>37</v>
      </c>
      <c r="H298" s="22" t="s">
        <v>795</v>
      </c>
      <c r="I298" s="24" t="s">
        <v>796</v>
      </c>
      <c r="J298" s="47">
        <v>559</v>
      </c>
      <c r="K298" s="42">
        <v>77</v>
      </c>
      <c r="L298" s="86" t="s">
        <v>26</v>
      </c>
      <c r="M298" s="28" t="s">
        <v>26</v>
      </c>
      <c r="N298" s="29"/>
      <c r="O298" s="48"/>
      <c r="P298" s="47">
        <f t="shared" si="36"/>
        <v>559</v>
      </c>
      <c r="Q298" s="49">
        <v>63.61</v>
      </c>
      <c r="R298" s="51">
        <v>20.079999999999998</v>
      </c>
      <c r="S298" s="51">
        <f t="shared" si="32"/>
        <v>43.53</v>
      </c>
      <c r="T298" s="52">
        <f t="shared" si="35"/>
        <v>35557.99</v>
      </c>
      <c r="U298" s="29" t="s">
        <v>1576</v>
      </c>
    </row>
    <row r="299" spans="1:21" ht="17.100000000000001" customHeight="1" x14ac:dyDescent="0.25">
      <c r="A299" s="42">
        <v>277</v>
      </c>
      <c r="B299" s="43"/>
      <c r="C299" s="113" t="s">
        <v>797</v>
      </c>
      <c r="D299" s="36" t="s">
        <v>798</v>
      </c>
      <c r="E299" s="36" t="s">
        <v>799</v>
      </c>
      <c r="F299" s="26">
        <v>35574</v>
      </c>
      <c r="G299" s="22" t="s">
        <v>49</v>
      </c>
      <c r="H299" s="22" t="s">
        <v>800</v>
      </c>
      <c r="I299" s="24" t="s">
        <v>801</v>
      </c>
      <c r="J299" s="47">
        <v>668</v>
      </c>
      <c r="K299" s="42">
        <v>117</v>
      </c>
      <c r="L299" s="22" t="s">
        <v>26</v>
      </c>
      <c r="M299" s="104" t="s">
        <v>26</v>
      </c>
      <c r="N299" s="29"/>
      <c r="O299" s="48"/>
      <c r="P299" s="47">
        <f t="shared" si="36"/>
        <v>668</v>
      </c>
      <c r="Q299" s="49">
        <v>106.14</v>
      </c>
      <c r="R299" s="51">
        <v>32.35</v>
      </c>
      <c r="S299" s="51">
        <f t="shared" si="32"/>
        <v>73.789999999999992</v>
      </c>
      <c r="T299" s="52">
        <f t="shared" si="35"/>
        <v>70901.52</v>
      </c>
      <c r="U299" s="29" t="s">
        <v>1576</v>
      </c>
    </row>
    <row r="300" spans="1:21" ht="17.100000000000001" customHeight="1" x14ac:dyDescent="0.25">
      <c r="A300" s="42">
        <v>278</v>
      </c>
      <c r="B300" s="43"/>
      <c r="C300" s="113" t="s">
        <v>802</v>
      </c>
      <c r="D300" s="36" t="s">
        <v>803</v>
      </c>
      <c r="E300" s="36" t="s">
        <v>803</v>
      </c>
      <c r="F300" s="26">
        <v>36107</v>
      </c>
      <c r="G300" s="22" t="s">
        <v>190</v>
      </c>
      <c r="H300" s="22" t="s">
        <v>804</v>
      </c>
      <c r="I300" s="24" t="s">
        <v>805</v>
      </c>
      <c r="J300" s="47">
        <v>119</v>
      </c>
      <c r="K300" s="42">
        <v>120</v>
      </c>
      <c r="L300" s="86" t="s">
        <v>26</v>
      </c>
      <c r="M300" s="28" t="s">
        <v>26</v>
      </c>
      <c r="N300" s="29"/>
      <c r="O300" s="48"/>
      <c r="P300" s="47">
        <f t="shared" si="36"/>
        <v>119</v>
      </c>
      <c r="Q300" s="49">
        <v>77.459999999999994</v>
      </c>
      <c r="R300" s="51">
        <v>29.5</v>
      </c>
      <c r="S300" s="51">
        <f t="shared" si="32"/>
        <v>47.959999999999994</v>
      </c>
      <c r="T300" s="52">
        <f t="shared" si="35"/>
        <v>9217.74</v>
      </c>
      <c r="U300" s="29" t="s">
        <v>1576</v>
      </c>
    </row>
    <row r="301" spans="1:21" ht="17.100000000000001" customHeight="1" x14ac:dyDescent="0.25">
      <c r="A301" s="42">
        <v>279</v>
      </c>
      <c r="B301" s="43"/>
      <c r="C301" s="24" t="s">
        <v>806</v>
      </c>
      <c r="D301" s="36" t="s">
        <v>807</v>
      </c>
      <c r="E301" s="36" t="s">
        <v>807</v>
      </c>
      <c r="F301" s="26">
        <v>36126</v>
      </c>
      <c r="G301" s="22" t="s">
        <v>57</v>
      </c>
      <c r="H301" s="22" t="s">
        <v>808</v>
      </c>
      <c r="I301" s="24" t="s">
        <v>809</v>
      </c>
      <c r="J301" s="47">
        <v>106</v>
      </c>
      <c r="K301" s="42">
        <v>145</v>
      </c>
      <c r="L301" s="22" t="s">
        <v>26</v>
      </c>
      <c r="M301" s="104" t="s">
        <v>26</v>
      </c>
      <c r="N301" s="29"/>
      <c r="O301" s="48"/>
      <c r="P301" s="47">
        <f t="shared" si="36"/>
        <v>106</v>
      </c>
      <c r="Q301" s="49">
        <v>34.869999999999997</v>
      </c>
      <c r="R301" s="50"/>
      <c r="S301" s="51">
        <f t="shared" si="32"/>
        <v>34.869999999999997</v>
      </c>
      <c r="T301" s="52">
        <f t="shared" si="35"/>
        <v>3696.22</v>
      </c>
      <c r="U301" s="29" t="s">
        <v>1576</v>
      </c>
    </row>
    <row r="302" spans="1:21" ht="17.100000000000001" customHeight="1" x14ac:dyDescent="0.25">
      <c r="A302" s="42">
        <v>280</v>
      </c>
      <c r="B302" s="43"/>
      <c r="C302" s="113" t="s">
        <v>810</v>
      </c>
      <c r="D302" s="37" t="s">
        <v>811</v>
      </c>
      <c r="E302" s="37" t="s">
        <v>811</v>
      </c>
      <c r="F302" s="26">
        <v>36102</v>
      </c>
      <c r="G302" s="83" t="s">
        <v>190</v>
      </c>
      <c r="H302" s="138" t="s">
        <v>812</v>
      </c>
      <c r="I302" s="139" t="s">
        <v>813</v>
      </c>
      <c r="J302" s="47">
        <v>365</v>
      </c>
      <c r="K302" s="42">
        <v>64</v>
      </c>
      <c r="L302" s="86" t="s">
        <v>26</v>
      </c>
      <c r="M302" s="28" t="s">
        <v>26</v>
      </c>
      <c r="N302" s="29"/>
      <c r="O302" s="48"/>
      <c r="P302" s="47">
        <f t="shared" si="36"/>
        <v>365</v>
      </c>
      <c r="Q302" s="49">
        <v>112.28</v>
      </c>
      <c r="R302" s="51">
        <v>25.84</v>
      </c>
      <c r="S302" s="51">
        <f t="shared" si="32"/>
        <v>86.44</v>
      </c>
      <c r="T302" s="52">
        <f t="shared" si="35"/>
        <v>40982.199999999997</v>
      </c>
      <c r="U302" s="29" t="s">
        <v>1576</v>
      </c>
    </row>
    <row r="303" spans="1:21" ht="17.100000000000001" customHeight="1" x14ac:dyDescent="0.25">
      <c r="A303" s="42">
        <v>281</v>
      </c>
      <c r="B303" s="43"/>
      <c r="C303" s="24" t="s">
        <v>814</v>
      </c>
      <c r="D303" s="36" t="s">
        <v>815</v>
      </c>
      <c r="E303" s="117" t="s">
        <v>816</v>
      </c>
      <c r="F303" s="41">
        <v>36295</v>
      </c>
      <c r="G303" s="22" t="s">
        <v>49</v>
      </c>
      <c r="H303" s="22" t="s">
        <v>817</v>
      </c>
      <c r="I303" s="24" t="s">
        <v>818</v>
      </c>
      <c r="J303" s="47">
        <v>343</v>
      </c>
      <c r="K303" s="42">
        <v>32</v>
      </c>
      <c r="L303" s="22" t="s">
        <v>26</v>
      </c>
      <c r="M303" s="104" t="s">
        <v>26</v>
      </c>
      <c r="N303" s="29"/>
      <c r="O303" s="48"/>
      <c r="P303" s="47">
        <f t="shared" si="36"/>
        <v>343</v>
      </c>
      <c r="Q303" s="182">
        <v>48.28</v>
      </c>
      <c r="R303" s="50"/>
      <c r="S303" s="51">
        <f t="shared" si="32"/>
        <v>48.28</v>
      </c>
      <c r="T303" s="52">
        <f t="shared" si="35"/>
        <v>16560.04</v>
      </c>
      <c r="U303" s="29" t="s">
        <v>1576</v>
      </c>
    </row>
    <row r="304" spans="1:21" ht="17.100000000000001" customHeight="1" x14ac:dyDescent="0.25">
      <c r="A304" s="199" t="str">
        <f>"Meat - Other = "&amp;DOLLAR(SUM(T305:T326),2)</f>
        <v>Meat - Other = $229,902.27</v>
      </c>
      <c r="B304" s="199"/>
      <c r="C304" s="199"/>
      <c r="D304" s="66"/>
      <c r="E304" s="66"/>
      <c r="F304" s="64"/>
      <c r="G304" s="16"/>
      <c r="H304" s="16"/>
      <c r="I304" s="66"/>
      <c r="J304" s="67"/>
      <c r="K304" s="68"/>
      <c r="L304" s="16"/>
      <c r="M304" s="17"/>
      <c r="N304" s="16"/>
      <c r="O304" s="69"/>
      <c r="P304" s="67"/>
      <c r="Q304" s="70"/>
      <c r="R304" s="71"/>
      <c r="S304" s="71"/>
      <c r="T304" s="72"/>
      <c r="U304" s="16"/>
    </row>
    <row r="305" spans="1:21" ht="17.100000000000001" customHeight="1" x14ac:dyDescent="0.25">
      <c r="A305" s="42">
        <v>282</v>
      </c>
      <c r="B305" s="187"/>
      <c r="C305" s="188" t="s">
        <v>819</v>
      </c>
      <c r="D305" s="92" t="s">
        <v>62</v>
      </c>
      <c r="E305" s="100" t="s">
        <v>62</v>
      </c>
      <c r="F305" s="63">
        <v>46223</v>
      </c>
      <c r="G305" s="22"/>
      <c r="H305" s="22" t="s">
        <v>820</v>
      </c>
      <c r="I305" s="24" t="s">
        <v>821</v>
      </c>
      <c r="J305" s="47">
        <v>178</v>
      </c>
      <c r="K305" s="42">
        <v>3.46</v>
      </c>
      <c r="L305" s="22" t="s">
        <v>26</v>
      </c>
      <c r="M305" s="186" t="s">
        <v>26</v>
      </c>
      <c r="N305" s="29" t="s">
        <v>1492</v>
      </c>
      <c r="O305" s="48"/>
      <c r="P305" s="47">
        <f t="shared" ref="P305:P326" si="37">ROUND(IF(ISBLANK(O305)=TRUE,J305,(J305*K305)/O305),0)</f>
        <v>178</v>
      </c>
      <c r="Q305" s="116">
        <v>38.94</v>
      </c>
      <c r="R305" s="50"/>
      <c r="S305" s="51">
        <f t="shared" ref="S305:S368" si="38">IF(ISBLANK(Q305),0,(Q305-R305))</f>
        <v>38.94</v>
      </c>
      <c r="T305" s="52">
        <f t="shared" ref="T305:T326" si="39">P305*Q305</f>
        <v>6931.32</v>
      </c>
      <c r="U305" s="29" t="s">
        <v>1568</v>
      </c>
    </row>
    <row r="306" spans="1:21" ht="17.100000000000001" customHeight="1" x14ac:dyDescent="0.25">
      <c r="A306" s="22">
        <v>283</v>
      </c>
      <c r="B306" s="190"/>
      <c r="C306" s="24" t="s">
        <v>822</v>
      </c>
      <c r="D306" s="36" t="s">
        <v>823</v>
      </c>
      <c r="E306" s="36" t="s">
        <v>823</v>
      </c>
      <c r="F306" s="63">
        <v>42759</v>
      </c>
      <c r="G306" s="22" t="s">
        <v>57</v>
      </c>
      <c r="H306" s="22" t="s">
        <v>824</v>
      </c>
      <c r="I306" s="24" t="s">
        <v>825</v>
      </c>
      <c r="J306" s="47">
        <v>81</v>
      </c>
      <c r="K306" s="42">
        <v>192</v>
      </c>
      <c r="L306" s="22" t="s">
        <v>26</v>
      </c>
      <c r="M306" s="104" t="s">
        <v>26</v>
      </c>
      <c r="N306" s="29" t="s">
        <v>1493</v>
      </c>
      <c r="O306" s="48"/>
      <c r="P306" s="47">
        <f t="shared" si="37"/>
        <v>81</v>
      </c>
      <c r="Q306" s="116">
        <v>39.14</v>
      </c>
      <c r="R306" s="50"/>
      <c r="S306" s="51">
        <f t="shared" si="38"/>
        <v>39.14</v>
      </c>
      <c r="T306" s="52">
        <f t="shared" si="39"/>
        <v>3170.34</v>
      </c>
      <c r="U306" s="29" t="s">
        <v>1568</v>
      </c>
    </row>
    <row r="307" spans="1:21" ht="17.100000000000001" customHeight="1" x14ac:dyDescent="0.25">
      <c r="A307" s="22">
        <v>284</v>
      </c>
      <c r="B307" s="190"/>
      <c r="C307" s="113" t="s">
        <v>826</v>
      </c>
      <c r="D307" s="36" t="s">
        <v>827</v>
      </c>
      <c r="E307" s="36" t="s">
        <v>827</v>
      </c>
      <c r="F307" s="63">
        <v>36660</v>
      </c>
      <c r="G307" s="22" t="s">
        <v>190</v>
      </c>
      <c r="H307" s="22" t="s">
        <v>828</v>
      </c>
      <c r="I307" s="24" t="s">
        <v>829</v>
      </c>
      <c r="J307" s="47">
        <v>59</v>
      </c>
      <c r="K307" s="42">
        <v>600</v>
      </c>
      <c r="L307" s="22" t="s">
        <v>26</v>
      </c>
      <c r="M307" s="104" t="s">
        <v>26</v>
      </c>
      <c r="N307" s="29"/>
      <c r="O307" s="48"/>
      <c r="P307" s="47">
        <f t="shared" si="37"/>
        <v>59</v>
      </c>
      <c r="Q307" s="182">
        <v>89.67</v>
      </c>
      <c r="R307" s="51">
        <v>7.92</v>
      </c>
      <c r="S307" s="51">
        <f t="shared" si="38"/>
        <v>81.75</v>
      </c>
      <c r="T307" s="52">
        <f t="shared" si="39"/>
        <v>5290.53</v>
      </c>
      <c r="U307" s="29" t="s">
        <v>1568</v>
      </c>
    </row>
    <row r="308" spans="1:21" ht="17.100000000000001" customHeight="1" x14ac:dyDescent="0.25">
      <c r="A308" s="42">
        <v>285</v>
      </c>
      <c r="B308" s="190"/>
      <c r="C308" s="24" t="s">
        <v>830</v>
      </c>
      <c r="D308" s="36" t="s">
        <v>831</v>
      </c>
      <c r="E308" s="36" t="s">
        <v>831</v>
      </c>
      <c r="F308" s="63">
        <v>42920</v>
      </c>
      <c r="G308" s="22" t="s">
        <v>77</v>
      </c>
      <c r="H308" s="22" t="s">
        <v>832</v>
      </c>
      <c r="I308" s="24"/>
      <c r="J308" s="47">
        <v>48</v>
      </c>
      <c r="K308" s="42">
        <v>14</v>
      </c>
      <c r="L308" s="22" t="s">
        <v>26</v>
      </c>
      <c r="M308" s="104" t="s">
        <v>26</v>
      </c>
      <c r="N308" s="29"/>
      <c r="O308" s="48"/>
      <c r="P308" s="47">
        <f t="shared" si="37"/>
        <v>48</v>
      </c>
      <c r="Q308" s="182">
        <v>23.28</v>
      </c>
      <c r="R308" s="50"/>
      <c r="S308" s="51">
        <f t="shared" si="38"/>
        <v>23.28</v>
      </c>
      <c r="T308" s="52">
        <f t="shared" si="39"/>
        <v>1117.44</v>
      </c>
      <c r="U308" s="40" t="s">
        <v>1567</v>
      </c>
    </row>
    <row r="309" spans="1:21" ht="17.100000000000001" customHeight="1" x14ac:dyDescent="0.25">
      <c r="A309" s="42">
        <v>286</v>
      </c>
      <c r="B309" s="43"/>
      <c r="C309" s="24" t="s">
        <v>833</v>
      </c>
      <c r="D309" s="36" t="s">
        <v>834</v>
      </c>
      <c r="E309" s="36" t="s">
        <v>834</v>
      </c>
      <c r="F309" s="63">
        <v>43434</v>
      </c>
      <c r="G309" s="22" t="s">
        <v>23</v>
      </c>
      <c r="H309" s="22" t="s">
        <v>832</v>
      </c>
      <c r="I309" s="24"/>
      <c r="J309" s="47">
        <v>225</v>
      </c>
      <c r="K309" s="42">
        <v>14</v>
      </c>
      <c r="L309" s="86" t="s">
        <v>26</v>
      </c>
      <c r="M309" s="28" t="s">
        <v>26</v>
      </c>
      <c r="N309" s="29"/>
      <c r="O309" s="48"/>
      <c r="P309" s="47">
        <f t="shared" si="37"/>
        <v>225</v>
      </c>
      <c r="Q309" s="182">
        <v>67.56</v>
      </c>
      <c r="R309" s="50"/>
      <c r="S309" s="51">
        <f t="shared" si="38"/>
        <v>67.56</v>
      </c>
      <c r="T309" s="52">
        <f t="shared" si="39"/>
        <v>15201</v>
      </c>
      <c r="U309" s="40" t="s">
        <v>1566</v>
      </c>
    </row>
    <row r="310" spans="1:21" ht="17.100000000000001" customHeight="1" x14ac:dyDescent="0.25">
      <c r="A310" s="42">
        <v>287</v>
      </c>
      <c r="B310" s="43"/>
      <c r="C310" s="24" t="s">
        <v>835</v>
      </c>
      <c r="D310" s="36" t="s">
        <v>836</v>
      </c>
      <c r="E310" s="36" t="s">
        <v>836</v>
      </c>
      <c r="F310" s="63">
        <v>46222</v>
      </c>
      <c r="G310" s="22" t="s">
        <v>73</v>
      </c>
      <c r="H310" s="22" t="s">
        <v>837</v>
      </c>
      <c r="I310" s="24" t="s">
        <v>838</v>
      </c>
      <c r="J310" s="47">
        <v>148</v>
      </c>
      <c r="K310" s="42">
        <v>72</v>
      </c>
      <c r="L310" s="86" t="s">
        <v>26</v>
      </c>
      <c r="M310" s="28" t="s">
        <v>26</v>
      </c>
      <c r="N310" s="29"/>
      <c r="O310" s="48"/>
      <c r="P310" s="47">
        <f t="shared" si="37"/>
        <v>148</v>
      </c>
      <c r="Q310" s="182">
        <v>33.56</v>
      </c>
      <c r="R310" s="50"/>
      <c r="S310" s="51">
        <f t="shared" si="38"/>
        <v>33.56</v>
      </c>
      <c r="T310" s="52">
        <f t="shared" si="39"/>
        <v>4966.88</v>
      </c>
      <c r="U310" s="29" t="s">
        <v>1568</v>
      </c>
    </row>
    <row r="311" spans="1:21" ht="17.100000000000001" customHeight="1" x14ac:dyDescent="0.25">
      <c r="A311" s="22">
        <v>288</v>
      </c>
      <c r="B311" s="29"/>
      <c r="C311" s="113" t="s">
        <v>839</v>
      </c>
      <c r="D311" s="36" t="s">
        <v>840</v>
      </c>
      <c r="E311" s="36" t="s">
        <v>840</v>
      </c>
      <c r="F311" s="63">
        <v>35486</v>
      </c>
      <c r="G311" s="22" t="s">
        <v>77</v>
      </c>
      <c r="H311" s="22" t="s">
        <v>703</v>
      </c>
      <c r="I311" s="24" t="s">
        <v>841</v>
      </c>
      <c r="J311" s="47">
        <v>69</v>
      </c>
      <c r="K311" s="42">
        <v>10</v>
      </c>
      <c r="L311" s="22" t="s">
        <v>26</v>
      </c>
      <c r="M311" s="104" t="s">
        <v>26</v>
      </c>
      <c r="N311" s="29"/>
      <c r="O311" s="48"/>
      <c r="P311" s="47">
        <f t="shared" si="37"/>
        <v>69</v>
      </c>
      <c r="Q311" s="182">
        <v>29.56</v>
      </c>
      <c r="R311" s="51">
        <v>10.37</v>
      </c>
      <c r="S311" s="51">
        <f t="shared" si="38"/>
        <v>19.189999999999998</v>
      </c>
      <c r="T311" s="52">
        <f t="shared" si="39"/>
        <v>2039.6399999999999</v>
      </c>
      <c r="U311" s="29" t="s">
        <v>1568</v>
      </c>
    </row>
    <row r="312" spans="1:21" ht="17.100000000000001" customHeight="1" x14ac:dyDescent="0.25">
      <c r="A312" s="22">
        <v>289</v>
      </c>
      <c r="B312" s="29"/>
      <c r="C312" s="24" t="s">
        <v>842</v>
      </c>
      <c r="D312" s="36" t="s">
        <v>843</v>
      </c>
      <c r="E312" s="36" t="s">
        <v>843</v>
      </c>
      <c r="F312" s="63">
        <v>35397</v>
      </c>
      <c r="G312" s="22" t="s">
        <v>77</v>
      </c>
      <c r="H312" s="22" t="s">
        <v>703</v>
      </c>
      <c r="I312" s="24" t="s">
        <v>844</v>
      </c>
      <c r="J312" s="47">
        <v>98</v>
      </c>
      <c r="K312" s="42">
        <v>10</v>
      </c>
      <c r="L312" s="22" t="s">
        <v>26</v>
      </c>
      <c r="M312" s="104" t="s">
        <v>26</v>
      </c>
      <c r="N312" s="29"/>
      <c r="O312" s="48"/>
      <c r="P312" s="47">
        <f t="shared" si="37"/>
        <v>98</v>
      </c>
      <c r="Q312" s="182">
        <v>27.48</v>
      </c>
      <c r="R312" s="50"/>
      <c r="S312" s="51">
        <f t="shared" si="38"/>
        <v>27.48</v>
      </c>
      <c r="T312" s="52">
        <f t="shared" si="39"/>
        <v>2693.04</v>
      </c>
      <c r="U312" s="29" t="s">
        <v>1568</v>
      </c>
    </row>
    <row r="313" spans="1:21" ht="17.100000000000001" customHeight="1" x14ac:dyDescent="0.25">
      <c r="A313" s="42">
        <v>290</v>
      </c>
      <c r="B313" s="43"/>
      <c r="C313" s="24" t="s">
        <v>845</v>
      </c>
      <c r="D313" s="36" t="s">
        <v>846</v>
      </c>
      <c r="E313" s="36" t="s">
        <v>846</v>
      </c>
      <c r="F313" s="63">
        <v>98580</v>
      </c>
      <c r="G313" s="22" t="s">
        <v>29</v>
      </c>
      <c r="H313" s="22" t="s">
        <v>847</v>
      </c>
      <c r="I313" s="24" t="s">
        <v>848</v>
      </c>
      <c r="J313" s="47">
        <v>433</v>
      </c>
      <c r="K313" s="42">
        <v>12</v>
      </c>
      <c r="L313" s="22" t="s">
        <v>26</v>
      </c>
      <c r="M313" s="104" t="s">
        <v>26</v>
      </c>
      <c r="N313" s="29"/>
      <c r="O313" s="48"/>
      <c r="P313" s="47">
        <f t="shared" si="37"/>
        <v>433</v>
      </c>
      <c r="Q313" s="182">
        <v>39.44</v>
      </c>
      <c r="R313" s="50"/>
      <c r="S313" s="51">
        <v>45.38</v>
      </c>
      <c r="T313" s="52">
        <f t="shared" si="39"/>
        <v>17077.52</v>
      </c>
      <c r="U313" s="29" t="s">
        <v>1568</v>
      </c>
    </row>
    <row r="314" spans="1:21" ht="17.100000000000001" customHeight="1" x14ac:dyDescent="0.25">
      <c r="A314" s="42">
        <v>291</v>
      </c>
      <c r="B314" s="43"/>
      <c r="C314" s="24" t="s">
        <v>849</v>
      </c>
      <c r="D314" s="36" t="s">
        <v>850</v>
      </c>
      <c r="E314" s="36" t="s">
        <v>850</v>
      </c>
      <c r="F314" s="63">
        <v>42764</v>
      </c>
      <c r="G314" s="22" t="s">
        <v>57</v>
      </c>
      <c r="H314" s="22" t="s">
        <v>703</v>
      </c>
      <c r="I314" s="24" t="s">
        <v>851</v>
      </c>
      <c r="J314" s="47">
        <v>713</v>
      </c>
      <c r="K314" s="42">
        <v>10</v>
      </c>
      <c r="L314" s="22" t="s">
        <v>26</v>
      </c>
      <c r="M314" s="104" t="s">
        <v>26</v>
      </c>
      <c r="N314" s="29"/>
      <c r="O314" s="48"/>
      <c r="P314" s="47">
        <f t="shared" si="37"/>
        <v>713</v>
      </c>
      <c r="Q314" s="182">
        <v>30.28</v>
      </c>
      <c r="R314" s="50"/>
      <c r="S314" s="51">
        <f t="shared" si="38"/>
        <v>30.28</v>
      </c>
      <c r="T314" s="52">
        <f t="shared" si="39"/>
        <v>21589.64</v>
      </c>
      <c r="U314" s="29" t="s">
        <v>1568</v>
      </c>
    </row>
    <row r="315" spans="1:21" ht="17.100000000000001" customHeight="1" x14ac:dyDescent="0.25">
      <c r="A315" s="22">
        <v>292</v>
      </c>
      <c r="B315" s="29"/>
      <c r="C315" s="24" t="s">
        <v>852</v>
      </c>
      <c r="D315" s="36" t="s">
        <v>853</v>
      </c>
      <c r="E315" s="36" t="s">
        <v>853</v>
      </c>
      <c r="F315" s="63">
        <v>45427</v>
      </c>
      <c r="G315" s="22" t="s">
        <v>23</v>
      </c>
      <c r="H315" s="22" t="s">
        <v>854</v>
      </c>
      <c r="I315" s="24" t="s">
        <v>855</v>
      </c>
      <c r="J315" s="47">
        <v>91</v>
      </c>
      <c r="K315" s="42">
        <v>12</v>
      </c>
      <c r="L315" s="86" t="s">
        <v>26</v>
      </c>
      <c r="M315" s="28" t="s">
        <v>26</v>
      </c>
      <c r="N315" s="29"/>
      <c r="O315" s="48"/>
      <c r="P315" s="47">
        <f t="shared" si="37"/>
        <v>91</v>
      </c>
      <c r="Q315" s="182">
        <v>49.86</v>
      </c>
      <c r="R315" s="50"/>
      <c r="S315" s="51">
        <f t="shared" si="38"/>
        <v>49.86</v>
      </c>
      <c r="T315" s="52">
        <f t="shared" si="39"/>
        <v>4537.26</v>
      </c>
      <c r="U315" s="40" t="s">
        <v>1569</v>
      </c>
    </row>
    <row r="316" spans="1:21" ht="17.100000000000001" customHeight="1" x14ac:dyDescent="0.25">
      <c r="A316" s="42">
        <v>293</v>
      </c>
      <c r="B316" s="53"/>
      <c r="C316" s="24" t="s">
        <v>856</v>
      </c>
      <c r="D316" s="36" t="s">
        <v>857</v>
      </c>
      <c r="E316" s="36" t="s">
        <v>857</v>
      </c>
      <c r="F316" s="41" t="s">
        <v>1455</v>
      </c>
      <c r="G316" s="22" t="s">
        <v>49</v>
      </c>
      <c r="H316" s="22" t="s">
        <v>858</v>
      </c>
      <c r="I316" s="24" t="s">
        <v>859</v>
      </c>
      <c r="J316" s="47">
        <v>171</v>
      </c>
      <c r="K316" s="42">
        <v>25</v>
      </c>
      <c r="L316" s="22" t="s">
        <v>26</v>
      </c>
      <c r="M316" s="104" t="s">
        <v>26</v>
      </c>
      <c r="N316" s="29" t="s">
        <v>1560</v>
      </c>
      <c r="O316" s="48"/>
      <c r="P316" s="47">
        <f t="shared" si="37"/>
        <v>171</v>
      </c>
      <c r="Q316" s="182">
        <v>71.099999999999994</v>
      </c>
      <c r="R316" s="50"/>
      <c r="S316" s="51">
        <f t="shared" si="38"/>
        <v>71.099999999999994</v>
      </c>
      <c r="T316" s="52">
        <f t="shared" si="39"/>
        <v>12158.099999999999</v>
      </c>
      <c r="U316" s="29" t="s">
        <v>1570</v>
      </c>
    </row>
    <row r="317" spans="1:21" ht="17.100000000000001" customHeight="1" x14ac:dyDescent="0.25">
      <c r="A317" s="42">
        <v>294</v>
      </c>
      <c r="B317" s="43"/>
      <c r="C317" s="113" t="s">
        <v>860</v>
      </c>
      <c r="D317" s="36" t="s">
        <v>861</v>
      </c>
      <c r="E317" s="36" t="s">
        <v>861</v>
      </c>
      <c r="F317" s="63">
        <v>36669</v>
      </c>
      <c r="G317" s="22" t="s">
        <v>190</v>
      </c>
      <c r="H317" s="22" t="s">
        <v>862</v>
      </c>
      <c r="I317" s="24" t="s">
        <v>863</v>
      </c>
      <c r="J317" s="47">
        <v>197</v>
      </c>
      <c r="K317" s="42">
        <v>20</v>
      </c>
      <c r="L317" s="86" t="s">
        <v>26</v>
      </c>
      <c r="M317" s="28" t="s">
        <v>26</v>
      </c>
      <c r="N317" s="29"/>
      <c r="O317" s="48"/>
      <c r="P317" s="47">
        <f t="shared" si="37"/>
        <v>197</v>
      </c>
      <c r="Q317" s="49">
        <v>103.2</v>
      </c>
      <c r="R317" s="51">
        <v>23.05</v>
      </c>
      <c r="S317" s="51">
        <f t="shared" si="38"/>
        <v>80.150000000000006</v>
      </c>
      <c r="T317" s="52">
        <f t="shared" si="39"/>
        <v>20330.400000000001</v>
      </c>
      <c r="U317" s="40" t="s">
        <v>1571</v>
      </c>
    </row>
    <row r="318" spans="1:21" ht="17.100000000000001" customHeight="1" x14ac:dyDescent="0.25">
      <c r="A318" s="42">
        <v>295</v>
      </c>
      <c r="B318" s="43"/>
      <c r="C318" s="24" t="s">
        <v>864</v>
      </c>
      <c r="D318" s="36" t="s">
        <v>865</v>
      </c>
      <c r="E318" s="36" t="s">
        <v>865</v>
      </c>
      <c r="F318" s="63">
        <v>45404</v>
      </c>
      <c r="G318" s="22" t="s">
        <v>23</v>
      </c>
      <c r="H318" s="22" t="s">
        <v>866</v>
      </c>
      <c r="I318" s="24" t="s">
        <v>867</v>
      </c>
      <c r="J318" s="47">
        <v>105</v>
      </c>
      <c r="K318" s="42">
        <v>15</v>
      </c>
      <c r="L318" s="86" t="s">
        <v>26</v>
      </c>
      <c r="M318" s="28" t="s">
        <v>26</v>
      </c>
      <c r="N318" s="29"/>
      <c r="O318" s="48"/>
      <c r="P318" s="47">
        <f t="shared" si="37"/>
        <v>105</v>
      </c>
      <c r="Q318" s="49">
        <v>84.6</v>
      </c>
      <c r="R318" s="50"/>
      <c r="S318" s="51">
        <f t="shared" si="38"/>
        <v>84.6</v>
      </c>
      <c r="T318" s="52">
        <f t="shared" si="39"/>
        <v>8883</v>
      </c>
      <c r="U318" s="40" t="s">
        <v>1572</v>
      </c>
    </row>
    <row r="319" spans="1:21" ht="17.100000000000001" customHeight="1" x14ac:dyDescent="0.25">
      <c r="A319" s="22">
        <v>296</v>
      </c>
      <c r="B319" s="29"/>
      <c r="C319" s="24" t="s">
        <v>868</v>
      </c>
      <c r="D319" s="36" t="s">
        <v>869</v>
      </c>
      <c r="E319" s="36" t="s">
        <v>869</v>
      </c>
      <c r="F319" s="63">
        <v>43165</v>
      </c>
      <c r="G319" s="22" t="s">
        <v>870</v>
      </c>
      <c r="H319" s="22" t="s">
        <v>320</v>
      </c>
      <c r="I319" s="24" t="s">
        <v>871</v>
      </c>
      <c r="J319" s="47">
        <v>45</v>
      </c>
      <c r="K319" s="42">
        <v>10</v>
      </c>
      <c r="L319" s="22" t="s">
        <v>26</v>
      </c>
      <c r="M319" s="104" t="s">
        <v>26</v>
      </c>
      <c r="N319" s="29"/>
      <c r="O319" s="48"/>
      <c r="P319" s="47">
        <f t="shared" si="37"/>
        <v>45</v>
      </c>
      <c r="Q319" s="49">
        <v>37.799999999999997</v>
      </c>
      <c r="R319" s="50"/>
      <c r="S319" s="51">
        <f t="shared" si="38"/>
        <v>37.799999999999997</v>
      </c>
      <c r="T319" s="52">
        <f t="shared" si="39"/>
        <v>1700.9999999999998</v>
      </c>
      <c r="U319" s="40" t="s">
        <v>1597</v>
      </c>
    </row>
    <row r="320" spans="1:21" ht="17.100000000000001" customHeight="1" x14ac:dyDescent="0.25">
      <c r="A320" s="42">
        <v>297</v>
      </c>
      <c r="B320" s="43"/>
      <c r="C320" s="24" t="s">
        <v>872</v>
      </c>
      <c r="D320" s="36" t="s">
        <v>873</v>
      </c>
      <c r="E320" s="36" t="s">
        <v>873</v>
      </c>
      <c r="F320" s="63">
        <v>43677</v>
      </c>
      <c r="G320" s="22" t="s">
        <v>501</v>
      </c>
      <c r="H320" s="22" t="s">
        <v>703</v>
      </c>
      <c r="I320" s="24" t="s">
        <v>874</v>
      </c>
      <c r="J320" s="47">
        <v>1064</v>
      </c>
      <c r="K320" s="42">
        <v>10</v>
      </c>
      <c r="L320" s="86" t="s">
        <v>26</v>
      </c>
      <c r="M320" s="28" t="s">
        <v>26</v>
      </c>
      <c r="N320" s="29"/>
      <c r="O320" s="48"/>
      <c r="P320" s="47">
        <f t="shared" si="37"/>
        <v>1064</v>
      </c>
      <c r="Q320" s="49">
        <v>26.58</v>
      </c>
      <c r="R320" s="50"/>
      <c r="S320" s="51">
        <f t="shared" si="38"/>
        <v>26.58</v>
      </c>
      <c r="T320" s="52">
        <f t="shared" si="39"/>
        <v>28281.119999999999</v>
      </c>
      <c r="U320" s="29" t="s">
        <v>1568</v>
      </c>
    </row>
    <row r="321" spans="1:21" ht="17.100000000000001" customHeight="1" x14ac:dyDescent="0.25">
      <c r="A321" s="42">
        <v>298</v>
      </c>
      <c r="B321" s="43"/>
      <c r="C321" s="24" t="s">
        <v>875</v>
      </c>
      <c r="D321" s="36" t="s">
        <v>876</v>
      </c>
      <c r="E321" s="36" t="s">
        <v>876</v>
      </c>
      <c r="F321" s="63">
        <v>43683</v>
      </c>
      <c r="G321" s="22" t="s">
        <v>870</v>
      </c>
      <c r="H321" s="22" t="s">
        <v>703</v>
      </c>
      <c r="I321" s="24" t="s">
        <v>877</v>
      </c>
      <c r="J321" s="47">
        <v>259</v>
      </c>
      <c r="K321" s="42">
        <v>10</v>
      </c>
      <c r="L321" s="22" t="s">
        <v>26</v>
      </c>
      <c r="M321" s="104" t="s">
        <v>26</v>
      </c>
      <c r="N321" s="29"/>
      <c r="O321" s="48"/>
      <c r="P321" s="47">
        <f t="shared" si="37"/>
        <v>259</v>
      </c>
      <c r="Q321" s="49">
        <v>27.48</v>
      </c>
      <c r="R321" s="50"/>
      <c r="S321" s="51">
        <f t="shared" si="38"/>
        <v>27.48</v>
      </c>
      <c r="T321" s="52">
        <f t="shared" si="39"/>
        <v>7117.32</v>
      </c>
      <c r="U321" s="29" t="s">
        <v>1568</v>
      </c>
    </row>
    <row r="322" spans="1:21" ht="17.100000000000001" customHeight="1" x14ac:dyDescent="0.25">
      <c r="A322" s="22">
        <v>299</v>
      </c>
      <c r="B322" s="29"/>
      <c r="C322" s="113" t="s">
        <v>878</v>
      </c>
      <c r="D322" s="36" t="s">
        <v>879</v>
      </c>
      <c r="E322" s="36" t="s">
        <v>879</v>
      </c>
      <c r="F322" s="63">
        <v>36667</v>
      </c>
      <c r="G322" s="22" t="s">
        <v>190</v>
      </c>
      <c r="H322" s="22" t="s">
        <v>703</v>
      </c>
      <c r="I322" s="24" t="s">
        <v>880</v>
      </c>
      <c r="J322" s="47">
        <v>53</v>
      </c>
      <c r="K322" s="42">
        <v>10</v>
      </c>
      <c r="L322" s="86" t="s">
        <v>26</v>
      </c>
      <c r="M322" s="28" t="s">
        <v>26</v>
      </c>
      <c r="N322" s="29"/>
      <c r="O322" s="48"/>
      <c r="P322" s="47">
        <f t="shared" si="37"/>
        <v>53</v>
      </c>
      <c r="Q322" s="49">
        <v>44.82</v>
      </c>
      <c r="R322" s="51">
        <v>12.46</v>
      </c>
      <c r="S322" s="51">
        <f t="shared" si="38"/>
        <v>32.36</v>
      </c>
      <c r="T322" s="52">
        <f t="shared" si="39"/>
        <v>2375.46</v>
      </c>
      <c r="U322" s="29" t="s">
        <v>1568</v>
      </c>
    </row>
    <row r="323" spans="1:21" ht="17.100000000000001" customHeight="1" x14ac:dyDescent="0.25">
      <c r="A323" s="42">
        <v>300</v>
      </c>
      <c r="B323" s="43"/>
      <c r="C323" s="24" t="s">
        <v>881</v>
      </c>
      <c r="D323" s="36" t="s">
        <v>882</v>
      </c>
      <c r="E323" s="36" t="s">
        <v>882</v>
      </c>
      <c r="F323" s="63">
        <v>20151</v>
      </c>
      <c r="G323" s="22" t="s">
        <v>77</v>
      </c>
      <c r="H323" s="22" t="s">
        <v>883</v>
      </c>
      <c r="I323" s="24"/>
      <c r="J323" s="47">
        <v>395</v>
      </c>
      <c r="K323" s="42">
        <v>258</v>
      </c>
      <c r="L323" s="22" t="s">
        <v>26</v>
      </c>
      <c r="M323" s="104" t="s">
        <v>26</v>
      </c>
      <c r="N323" s="29"/>
      <c r="O323" s="48"/>
      <c r="P323" s="47">
        <f t="shared" si="37"/>
        <v>395</v>
      </c>
      <c r="Q323" s="49">
        <v>53.08</v>
      </c>
      <c r="R323" s="50"/>
      <c r="S323" s="51">
        <f t="shared" si="38"/>
        <v>53.08</v>
      </c>
      <c r="T323" s="52">
        <f t="shared" si="39"/>
        <v>20966.599999999999</v>
      </c>
      <c r="U323" s="29" t="s">
        <v>1575</v>
      </c>
    </row>
    <row r="324" spans="1:21" ht="17.100000000000001" customHeight="1" x14ac:dyDescent="0.25">
      <c r="A324" s="42">
        <v>301</v>
      </c>
      <c r="B324" s="43"/>
      <c r="C324" s="24" t="s">
        <v>884</v>
      </c>
      <c r="D324" s="36" t="s">
        <v>885</v>
      </c>
      <c r="E324" s="36" t="s">
        <v>885</v>
      </c>
      <c r="F324" s="63">
        <v>20200</v>
      </c>
      <c r="G324" s="42" t="s">
        <v>57</v>
      </c>
      <c r="H324" s="22" t="s">
        <v>886</v>
      </c>
      <c r="I324" s="140"/>
      <c r="J324" s="47">
        <v>151</v>
      </c>
      <c r="K324" s="42">
        <v>24</v>
      </c>
      <c r="L324" s="22" t="s">
        <v>26</v>
      </c>
      <c r="M324" s="104" t="s">
        <v>26</v>
      </c>
      <c r="N324" s="29"/>
      <c r="O324" s="48"/>
      <c r="P324" s="47">
        <f t="shared" si="37"/>
        <v>151</v>
      </c>
      <c r="Q324" s="49">
        <v>64.28</v>
      </c>
      <c r="R324" s="50"/>
      <c r="S324" s="51">
        <f t="shared" si="38"/>
        <v>64.28</v>
      </c>
      <c r="T324" s="52">
        <f t="shared" si="39"/>
        <v>9706.2800000000007</v>
      </c>
      <c r="U324" s="141" t="s">
        <v>1575</v>
      </c>
    </row>
    <row r="325" spans="1:21" ht="17.100000000000001" customHeight="1" x14ac:dyDescent="0.25">
      <c r="A325" s="42">
        <v>302</v>
      </c>
      <c r="B325" s="43"/>
      <c r="C325" s="113" t="s">
        <v>887</v>
      </c>
      <c r="D325" s="36" t="s">
        <v>888</v>
      </c>
      <c r="E325" s="36" t="s">
        <v>888</v>
      </c>
      <c r="F325" s="63">
        <v>36653</v>
      </c>
      <c r="G325" s="22" t="s">
        <v>190</v>
      </c>
      <c r="H325" s="22" t="s">
        <v>889</v>
      </c>
      <c r="I325" s="24" t="s">
        <v>890</v>
      </c>
      <c r="J325" s="47">
        <v>356</v>
      </c>
      <c r="K325" s="42">
        <v>15.6</v>
      </c>
      <c r="L325" s="86" t="s">
        <v>26</v>
      </c>
      <c r="M325" s="28" t="s">
        <v>26</v>
      </c>
      <c r="N325" s="29"/>
      <c r="O325" s="48"/>
      <c r="P325" s="47">
        <f t="shared" si="37"/>
        <v>356</v>
      </c>
      <c r="Q325" s="49">
        <v>76.13</v>
      </c>
      <c r="R325" s="51">
        <v>18.87</v>
      </c>
      <c r="S325" s="51">
        <f t="shared" si="38"/>
        <v>57.259999999999991</v>
      </c>
      <c r="T325" s="52">
        <f t="shared" si="39"/>
        <v>27102.28</v>
      </c>
      <c r="U325" s="40" t="s">
        <v>1574</v>
      </c>
    </row>
    <row r="326" spans="1:21" ht="17.100000000000001" customHeight="1" x14ac:dyDescent="0.25">
      <c r="A326" s="42">
        <v>303</v>
      </c>
      <c r="B326" s="43"/>
      <c r="C326" s="24" t="s">
        <v>891</v>
      </c>
      <c r="D326" s="36" t="s">
        <v>892</v>
      </c>
      <c r="E326" s="36" t="s">
        <v>892</v>
      </c>
      <c r="F326" s="63">
        <v>45417</v>
      </c>
      <c r="G326" s="22" t="s">
        <v>23</v>
      </c>
      <c r="H326" s="22" t="s">
        <v>893</v>
      </c>
      <c r="I326" s="24" t="s">
        <v>894</v>
      </c>
      <c r="J326" s="47">
        <v>107</v>
      </c>
      <c r="K326" s="42">
        <v>14</v>
      </c>
      <c r="L326" s="86" t="s">
        <v>26</v>
      </c>
      <c r="M326" s="28" t="s">
        <v>26</v>
      </c>
      <c r="N326" s="29"/>
      <c r="O326" s="48"/>
      <c r="P326" s="47">
        <f t="shared" si="37"/>
        <v>107</v>
      </c>
      <c r="Q326" s="49">
        <v>62.3</v>
      </c>
      <c r="R326" s="50"/>
      <c r="S326" s="51">
        <f t="shared" si="38"/>
        <v>62.3</v>
      </c>
      <c r="T326" s="52">
        <f t="shared" si="39"/>
        <v>6666.0999999999995</v>
      </c>
      <c r="U326" s="40" t="s">
        <v>1573</v>
      </c>
    </row>
    <row r="327" spans="1:21" ht="17.100000000000001" customHeight="1" x14ac:dyDescent="0.25">
      <c r="A327" s="199" t="str">
        <f>"Miscellaneous = "&amp;DOLLAR(SUM(T328:T382),2)</f>
        <v>Miscellaneous = $220,841.06</v>
      </c>
      <c r="B327" s="199"/>
      <c r="C327" s="199"/>
      <c r="D327" s="12"/>
      <c r="E327" s="12"/>
      <c r="F327" s="64"/>
      <c r="G327" s="14"/>
      <c r="H327" s="14"/>
      <c r="I327" s="12"/>
      <c r="J327" s="67"/>
      <c r="K327" s="68"/>
      <c r="L327" s="16"/>
      <c r="M327" s="17"/>
      <c r="N327" s="16"/>
      <c r="O327" s="69"/>
      <c r="P327" s="67"/>
      <c r="Q327" s="70"/>
      <c r="R327" s="71"/>
      <c r="S327" s="71">
        <f t="shared" si="38"/>
        <v>0</v>
      </c>
      <c r="T327" s="72"/>
      <c r="U327" s="16"/>
    </row>
    <row r="328" spans="1:21" ht="17.100000000000001" customHeight="1" x14ac:dyDescent="0.25">
      <c r="A328" s="22">
        <v>304</v>
      </c>
      <c r="B328" s="29"/>
      <c r="C328" s="24" t="s">
        <v>895</v>
      </c>
      <c r="D328" s="36" t="s">
        <v>896</v>
      </c>
      <c r="E328" s="36" t="s">
        <v>896</v>
      </c>
      <c r="F328" s="26">
        <v>42760</v>
      </c>
      <c r="G328" s="22" t="s">
        <v>57</v>
      </c>
      <c r="H328" s="22" t="s">
        <v>703</v>
      </c>
      <c r="I328" s="24" t="s">
        <v>897</v>
      </c>
      <c r="J328" s="47">
        <v>71</v>
      </c>
      <c r="K328" s="42">
        <v>10</v>
      </c>
      <c r="L328" s="22" t="s">
        <v>26</v>
      </c>
      <c r="M328" s="28" t="s">
        <v>26</v>
      </c>
      <c r="N328" s="29"/>
      <c r="O328" s="48"/>
      <c r="P328" s="47">
        <f t="shared" ref="P328:P382" si="40">ROUND(IF(ISBLANK(O328)=TRUE,J328,(J328*K328)/O328),0)</f>
        <v>71</v>
      </c>
      <c r="Q328" s="49">
        <v>57.28</v>
      </c>
      <c r="R328" s="50"/>
      <c r="S328" s="51">
        <f t="shared" si="38"/>
        <v>57.28</v>
      </c>
      <c r="T328" s="52">
        <f t="shared" ref="T328:T365" si="41">P328*Q328</f>
        <v>4066.88</v>
      </c>
      <c r="U328" s="29" t="s">
        <v>1568</v>
      </c>
    </row>
    <row r="329" spans="1:21" ht="17.100000000000001" customHeight="1" x14ac:dyDescent="0.25">
      <c r="A329" s="22">
        <v>305</v>
      </c>
      <c r="B329" s="29"/>
      <c r="C329" s="54" t="s">
        <v>898</v>
      </c>
      <c r="D329" s="25" t="s">
        <v>62</v>
      </c>
      <c r="E329" s="100" t="s">
        <v>62</v>
      </c>
      <c r="F329" s="26">
        <v>24681</v>
      </c>
      <c r="G329" s="22"/>
      <c r="H329" s="22" t="s">
        <v>429</v>
      </c>
      <c r="I329" s="24" t="s">
        <v>1140</v>
      </c>
      <c r="J329" s="47">
        <v>55</v>
      </c>
      <c r="K329" s="42">
        <v>20</v>
      </c>
      <c r="L329" s="22" t="s">
        <v>26</v>
      </c>
      <c r="M329" s="186" t="s">
        <v>26</v>
      </c>
      <c r="N329" s="29" t="s">
        <v>1520</v>
      </c>
      <c r="O329" s="48"/>
      <c r="P329" s="47">
        <f t="shared" si="40"/>
        <v>55</v>
      </c>
      <c r="Q329" s="49">
        <v>15.22</v>
      </c>
      <c r="R329" s="50"/>
      <c r="S329" s="51">
        <f t="shared" si="38"/>
        <v>15.22</v>
      </c>
      <c r="T329" s="52">
        <f t="shared" si="41"/>
        <v>837.1</v>
      </c>
      <c r="U329" s="40" t="s">
        <v>1523</v>
      </c>
    </row>
    <row r="330" spans="1:21" ht="17.100000000000001" customHeight="1" x14ac:dyDescent="0.25">
      <c r="A330" s="22">
        <v>306</v>
      </c>
      <c r="B330" s="29"/>
      <c r="C330" s="54" t="s">
        <v>899</v>
      </c>
      <c r="D330" s="101" t="s">
        <v>900</v>
      </c>
      <c r="E330" s="101" t="s">
        <v>900</v>
      </c>
      <c r="F330" s="26">
        <v>42331</v>
      </c>
      <c r="G330" s="22"/>
      <c r="H330" s="22" t="s">
        <v>901</v>
      </c>
      <c r="I330" s="24" t="s">
        <v>902</v>
      </c>
      <c r="J330" s="47">
        <v>55</v>
      </c>
      <c r="K330" s="42">
        <v>48</v>
      </c>
      <c r="L330" s="22" t="s">
        <v>26</v>
      </c>
      <c r="M330" s="186" t="s">
        <v>26</v>
      </c>
      <c r="N330" s="29"/>
      <c r="O330" s="48"/>
      <c r="P330" s="47">
        <f t="shared" si="40"/>
        <v>55</v>
      </c>
      <c r="Q330" s="49">
        <v>38.479999999999997</v>
      </c>
      <c r="R330" s="50"/>
      <c r="S330" s="51">
        <f t="shared" si="38"/>
        <v>38.479999999999997</v>
      </c>
      <c r="T330" s="52">
        <f t="shared" si="41"/>
        <v>2116.3999999999996</v>
      </c>
      <c r="U330" s="29"/>
    </row>
    <row r="331" spans="1:21" ht="17.100000000000001" customHeight="1" x14ac:dyDescent="0.25">
      <c r="A331" s="42">
        <v>307</v>
      </c>
      <c r="B331" s="43"/>
      <c r="C331" s="54" t="s">
        <v>903</v>
      </c>
      <c r="D331" s="37" t="s">
        <v>62</v>
      </c>
      <c r="E331" s="100" t="s">
        <v>62</v>
      </c>
      <c r="F331" s="26">
        <v>1260</v>
      </c>
      <c r="G331" s="22"/>
      <c r="H331" s="119" t="s">
        <v>322</v>
      </c>
      <c r="I331" s="120"/>
      <c r="J331" s="47">
        <v>113</v>
      </c>
      <c r="K331" s="42">
        <v>6</v>
      </c>
      <c r="L331" s="22" t="s">
        <v>26</v>
      </c>
      <c r="M331" s="186" t="s">
        <v>26</v>
      </c>
      <c r="N331" s="29" t="s">
        <v>1549</v>
      </c>
      <c r="O331" s="48"/>
      <c r="P331" s="47">
        <f t="shared" si="40"/>
        <v>113</v>
      </c>
      <c r="Q331" s="49">
        <v>42.79</v>
      </c>
      <c r="R331" s="50"/>
      <c r="S331" s="51">
        <f t="shared" si="38"/>
        <v>42.79</v>
      </c>
      <c r="T331" s="52">
        <f t="shared" si="41"/>
        <v>4835.2699999999995</v>
      </c>
      <c r="U331" s="29" t="s">
        <v>1550</v>
      </c>
    </row>
    <row r="332" spans="1:21" ht="17.100000000000001" customHeight="1" x14ac:dyDescent="0.25">
      <c r="A332" s="42">
        <v>308</v>
      </c>
      <c r="B332" s="43"/>
      <c r="C332" s="54" t="s">
        <v>904</v>
      </c>
      <c r="D332" s="92" t="s">
        <v>62</v>
      </c>
      <c r="E332" s="100" t="s">
        <v>62</v>
      </c>
      <c r="F332" s="26">
        <v>24891</v>
      </c>
      <c r="G332" s="22"/>
      <c r="H332" s="22" t="s">
        <v>703</v>
      </c>
      <c r="I332" s="24" t="s">
        <v>905</v>
      </c>
      <c r="J332" s="47">
        <v>189</v>
      </c>
      <c r="K332" s="42">
        <v>10</v>
      </c>
      <c r="L332" s="22" t="s">
        <v>26</v>
      </c>
      <c r="M332" s="186" t="s">
        <v>26</v>
      </c>
      <c r="N332" s="29" t="s">
        <v>1494</v>
      </c>
      <c r="O332" s="48"/>
      <c r="P332" s="47">
        <f t="shared" si="40"/>
        <v>189</v>
      </c>
      <c r="Q332" s="49">
        <v>24.46</v>
      </c>
      <c r="R332" s="50"/>
      <c r="S332" s="51">
        <f t="shared" si="38"/>
        <v>24.46</v>
      </c>
      <c r="T332" s="52">
        <f t="shared" si="41"/>
        <v>4622.9400000000005</v>
      </c>
      <c r="U332" s="29" t="s">
        <v>1602</v>
      </c>
    </row>
    <row r="333" spans="1:21" ht="17.100000000000001" customHeight="1" x14ac:dyDescent="0.25">
      <c r="A333" s="22">
        <v>309</v>
      </c>
      <c r="B333" s="29"/>
      <c r="C333" s="54" t="s">
        <v>906</v>
      </c>
      <c r="D333" s="92" t="s">
        <v>62</v>
      </c>
      <c r="E333" s="100" t="s">
        <v>62</v>
      </c>
      <c r="F333" s="26">
        <v>24820</v>
      </c>
      <c r="G333" s="22"/>
      <c r="H333" s="22" t="s">
        <v>907</v>
      </c>
      <c r="I333" s="24" t="s">
        <v>905</v>
      </c>
      <c r="J333" s="47">
        <v>60</v>
      </c>
      <c r="K333" s="42">
        <v>250</v>
      </c>
      <c r="L333" s="22" t="s">
        <v>26</v>
      </c>
      <c r="M333" s="186" t="s">
        <v>26</v>
      </c>
      <c r="N333" s="29" t="s">
        <v>1495</v>
      </c>
      <c r="O333" s="48"/>
      <c r="P333" s="47">
        <f t="shared" si="40"/>
        <v>60</v>
      </c>
      <c r="Q333" s="49">
        <v>28.16</v>
      </c>
      <c r="R333" s="50"/>
      <c r="S333" s="51">
        <f t="shared" si="38"/>
        <v>28.16</v>
      </c>
      <c r="T333" s="52">
        <f t="shared" si="41"/>
        <v>1689.6</v>
      </c>
      <c r="U333" s="29" t="s">
        <v>1602</v>
      </c>
    </row>
    <row r="334" spans="1:21" ht="17.100000000000001" customHeight="1" x14ac:dyDescent="0.25">
      <c r="A334" s="22">
        <v>310</v>
      </c>
      <c r="B334" s="29"/>
      <c r="C334" s="24" t="s">
        <v>908</v>
      </c>
      <c r="D334" s="25" t="s">
        <v>909</v>
      </c>
      <c r="E334" s="25" t="s">
        <v>909</v>
      </c>
      <c r="F334" s="26">
        <v>39327</v>
      </c>
      <c r="G334" s="22" t="s">
        <v>73</v>
      </c>
      <c r="H334" s="22" t="s">
        <v>910</v>
      </c>
      <c r="I334" s="24" t="s">
        <v>911</v>
      </c>
      <c r="J334" s="47">
        <v>53</v>
      </c>
      <c r="K334" s="42">
        <v>130</v>
      </c>
      <c r="L334" s="22" t="s">
        <v>26</v>
      </c>
      <c r="M334" s="28" t="s">
        <v>26</v>
      </c>
      <c r="N334" s="29"/>
      <c r="O334" s="48"/>
      <c r="P334" s="47">
        <f t="shared" si="40"/>
        <v>53</v>
      </c>
      <c r="Q334" s="49">
        <v>64.180000000000007</v>
      </c>
      <c r="R334" s="50"/>
      <c r="S334" s="51">
        <f t="shared" si="38"/>
        <v>64.180000000000007</v>
      </c>
      <c r="T334" s="52">
        <f t="shared" si="41"/>
        <v>3401.5400000000004</v>
      </c>
      <c r="U334" s="29"/>
    </row>
    <row r="335" spans="1:21" ht="17.100000000000001" customHeight="1" x14ac:dyDescent="0.25">
      <c r="A335" s="42">
        <v>311</v>
      </c>
      <c r="B335" s="43"/>
      <c r="C335" s="24" t="s">
        <v>912</v>
      </c>
      <c r="D335" s="36" t="s">
        <v>913</v>
      </c>
      <c r="E335" s="36" t="s">
        <v>913</v>
      </c>
      <c r="F335" s="26">
        <v>13717</v>
      </c>
      <c r="G335" s="22" t="s">
        <v>77</v>
      </c>
      <c r="H335" s="22" t="s">
        <v>914</v>
      </c>
      <c r="I335" s="24" t="s">
        <v>915</v>
      </c>
      <c r="J335" s="47">
        <v>141</v>
      </c>
      <c r="K335" s="42">
        <v>99</v>
      </c>
      <c r="L335" s="22" t="s">
        <v>26</v>
      </c>
      <c r="M335" s="28" t="s">
        <v>26</v>
      </c>
      <c r="N335" s="29"/>
      <c r="O335" s="48"/>
      <c r="P335" s="47">
        <f t="shared" si="40"/>
        <v>141</v>
      </c>
      <c r="Q335" s="49">
        <v>26.48</v>
      </c>
      <c r="R335" s="50"/>
      <c r="S335" s="51">
        <f t="shared" si="38"/>
        <v>26.48</v>
      </c>
      <c r="T335" s="52">
        <f t="shared" si="41"/>
        <v>3733.68</v>
      </c>
      <c r="U335" s="29"/>
    </row>
    <row r="336" spans="1:21" ht="17.100000000000001" customHeight="1" x14ac:dyDescent="0.25">
      <c r="A336" s="42">
        <v>312</v>
      </c>
      <c r="B336" s="43"/>
      <c r="C336" s="24" t="s">
        <v>916</v>
      </c>
      <c r="D336" s="36" t="s">
        <v>917</v>
      </c>
      <c r="E336" s="36" t="s">
        <v>917</v>
      </c>
      <c r="F336" s="26">
        <v>13708</v>
      </c>
      <c r="G336" s="22" t="s">
        <v>49</v>
      </c>
      <c r="H336" s="22" t="s">
        <v>918</v>
      </c>
      <c r="I336" s="24" t="s">
        <v>919</v>
      </c>
      <c r="J336" s="47">
        <v>148</v>
      </c>
      <c r="K336" s="42">
        <v>102</v>
      </c>
      <c r="L336" s="22" t="s">
        <v>26</v>
      </c>
      <c r="M336" s="28" t="s">
        <v>26</v>
      </c>
      <c r="N336" s="29"/>
      <c r="O336" s="48"/>
      <c r="P336" s="47">
        <f t="shared" si="40"/>
        <v>148</v>
      </c>
      <c r="Q336" s="49">
        <v>15.48</v>
      </c>
      <c r="R336" s="50"/>
      <c r="S336" s="51">
        <f t="shared" si="38"/>
        <v>15.48</v>
      </c>
      <c r="T336" s="52">
        <f t="shared" si="41"/>
        <v>2291.04</v>
      </c>
      <c r="U336" s="29"/>
    </row>
    <row r="337" spans="1:21" ht="17.100000000000001" customHeight="1" x14ac:dyDescent="0.25">
      <c r="A337" s="22">
        <v>313</v>
      </c>
      <c r="B337" s="58"/>
      <c r="C337" s="24" t="s">
        <v>920</v>
      </c>
      <c r="D337" s="36" t="s">
        <v>921</v>
      </c>
      <c r="E337" s="36" t="s">
        <v>921</v>
      </c>
      <c r="F337" s="26">
        <v>13714</v>
      </c>
      <c r="G337" s="22" t="s">
        <v>23</v>
      </c>
      <c r="H337" s="22" t="s">
        <v>922</v>
      </c>
      <c r="I337" s="24" t="s">
        <v>423</v>
      </c>
      <c r="J337" s="47">
        <v>64</v>
      </c>
      <c r="K337" s="42">
        <v>84</v>
      </c>
      <c r="L337" s="86" t="s">
        <v>120</v>
      </c>
      <c r="M337" s="39"/>
      <c r="N337" s="29"/>
      <c r="O337" s="48"/>
      <c r="P337" s="47">
        <f t="shared" si="40"/>
        <v>64</v>
      </c>
      <c r="Q337" s="49">
        <v>22.74</v>
      </c>
      <c r="R337" s="50"/>
      <c r="S337" s="51">
        <f t="shared" si="38"/>
        <v>22.74</v>
      </c>
      <c r="T337" s="52">
        <f t="shared" si="41"/>
        <v>1455.36</v>
      </c>
      <c r="U337" s="29" t="s">
        <v>1532</v>
      </c>
    </row>
    <row r="338" spans="1:21" ht="17.100000000000001" customHeight="1" x14ac:dyDescent="0.25">
      <c r="A338" s="22">
        <v>314</v>
      </c>
      <c r="B338" s="29"/>
      <c r="C338" s="24" t="s">
        <v>923</v>
      </c>
      <c r="D338" s="37" t="s">
        <v>924</v>
      </c>
      <c r="E338" s="37" t="s">
        <v>924</v>
      </c>
      <c r="F338" s="26">
        <v>25279</v>
      </c>
      <c r="G338" s="22" t="s">
        <v>77</v>
      </c>
      <c r="H338" s="119" t="s">
        <v>925</v>
      </c>
      <c r="I338" s="120" t="s">
        <v>926</v>
      </c>
      <c r="J338" s="47">
        <v>48</v>
      </c>
      <c r="K338" s="42">
        <v>8</v>
      </c>
      <c r="L338" s="22" t="s">
        <v>26</v>
      </c>
      <c r="M338" s="28" t="s">
        <v>26</v>
      </c>
      <c r="N338" s="29"/>
      <c r="O338" s="48"/>
      <c r="P338" s="47">
        <f t="shared" si="40"/>
        <v>48</v>
      </c>
      <c r="Q338" s="49">
        <v>32.46</v>
      </c>
      <c r="R338" s="50"/>
      <c r="S338" s="51">
        <f t="shared" si="38"/>
        <v>32.46</v>
      </c>
      <c r="T338" s="52">
        <f t="shared" si="41"/>
        <v>1558.08</v>
      </c>
      <c r="U338" s="29"/>
    </row>
    <row r="339" spans="1:21" ht="17.100000000000001" customHeight="1" x14ac:dyDescent="0.25">
      <c r="A339" s="42">
        <v>315</v>
      </c>
      <c r="B339" s="43"/>
      <c r="C339" s="24" t="s">
        <v>927</v>
      </c>
      <c r="D339" s="37" t="s">
        <v>928</v>
      </c>
      <c r="E339" s="37" t="s">
        <v>928</v>
      </c>
      <c r="F339" s="26">
        <v>25285</v>
      </c>
      <c r="G339" s="22" t="s">
        <v>77</v>
      </c>
      <c r="H339" s="22" t="s">
        <v>925</v>
      </c>
      <c r="I339" s="24" t="s">
        <v>929</v>
      </c>
      <c r="J339" s="47">
        <v>111</v>
      </c>
      <c r="K339" s="42">
        <v>8</v>
      </c>
      <c r="L339" s="22" t="s">
        <v>26</v>
      </c>
      <c r="M339" s="28" t="s">
        <v>26</v>
      </c>
      <c r="N339" s="29"/>
      <c r="O339" s="48"/>
      <c r="P339" s="47">
        <f t="shared" si="40"/>
        <v>111</v>
      </c>
      <c r="Q339" s="49">
        <v>35.58</v>
      </c>
      <c r="R339" s="50"/>
      <c r="S339" s="51">
        <f t="shared" si="38"/>
        <v>35.58</v>
      </c>
      <c r="T339" s="52">
        <f t="shared" si="41"/>
        <v>3949.3799999999997</v>
      </c>
      <c r="U339" s="29"/>
    </row>
    <row r="340" spans="1:21" ht="17.100000000000001" customHeight="1" x14ac:dyDescent="0.25">
      <c r="A340" s="22">
        <v>316</v>
      </c>
      <c r="B340" s="29"/>
      <c r="C340" s="24" t="s">
        <v>930</v>
      </c>
      <c r="D340" s="25" t="s">
        <v>62</v>
      </c>
      <c r="E340" s="100" t="s">
        <v>62</v>
      </c>
      <c r="F340" s="26">
        <v>25282</v>
      </c>
      <c r="G340" s="22"/>
      <c r="H340" s="22" t="s">
        <v>931</v>
      </c>
      <c r="I340" s="24" t="s">
        <v>1524</v>
      </c>
      <c r="J340" s="47">
        <v>55</v>
      </c>
      <c r="K340" s="42">
        <v>8</v>
      </c>
      <c r="L340" s="22" t="s">
        <v>26</v>
      </c>
      <c r="M340" s="39"/>
      <c r="N340" s="29" t="s">
        <v>1603</v>
      </c>
      <c r="O340" s="48"/>
      <c r="P340" s="47">
        <f t="shared" si="40"/>
        <v>55</v>
      </c>
      <c r="Q340" s="49">
        <v>29.48</v>
      </c>
      <c r="R340" s="50"/>
      <c r="S340" s="51">
        <f t="shared" si="38"/>
        <v>29.48</v>
      </c>
      <c r="T340" s="52">
        <f t="shared" si="41"/>
        <v>1621.4</v>
      </c>
      <c r="U340" s="29"/>
    </row>
    <row r="341" spans="1:21" ht="17.100000000000001" customHeight="1" x14ac:dyDescent="0.25">
      <c r="A341" s="22">
        <v>317</v>
      </c>
      <c r="B341" s="58"/>
      <c r="C341" s="54" t="s">
        <v>932</v>
      </c>
      <c r="D341" s="37" t="s">
        <v>933</v>
      </c>
      <c r="E341" s="37" t="s">
        <v>933</v>
      </c>
      <c r="F341" s="41" t="s">
        <v>1455</v>
      </c>
      <c r="G341" s="83" t="s">
        <v>49</v>
      </c>
      <c r="H341" s="142" t="s">
        <v>934</v>
      </c>
      <c r="I341" s="143" t="s">
        <v>935</v>
      </c>
      <c r="J341" s="47">
        <v>69</v>
      </c>
      <c r="K341" s="42">
        <v>288</v>
      </c>
      <c r="L341" s="22" t="s">
        <v>26</v>
      </c>
      <c r="M341" s="28" t="s">
        <v>26</v>
      </c>
      <c r="N341" s="29"/>
      <c r="O341" s="48"/>
      <c r="P341" s="47">
        <f t="shared" si="40"/>
        <v>69</v>
      </c>
      <c r="Q341" s="49">
        <v>67.12</v>
      </c>
      <c r="R341" s="50"/>
      <c r="S341" s="51">
        <f t="shared" si="38"/>
        <v>67.12</v>
      </c>
      <c r="T341" s="52">
        <f t="shared" si="41"/>
        <v>4631.2800000000007</v>
      </c>
      <c r="U341" s="29" t="s">
        <v>1604</v>
      </c>
    </row>
    <row r="342" spans="1:21" ht="17.100000000000001" customHeight="1" x14ac:dyDescent="0.25">
      <c r="A342" s="22">
        <v>318</v>
      </c>
      <c r="B342" s="29"/>
      <c r="C342" s="54" t="s">
        <v>936</v>
      </c>
      <c r="D342" s="25" t="s">
        <v>62</v>
      </c>
      <c r="E342" s="100" t="s">
        <v>62</v>
      </c>
      <c r="F342" s="26">
        <v>64.099999999999994</v>
      </c>
      <c r="G342" s="83"/>
      <c r="H342" s="142" t="s">
        <v>937</v>
      </c>
      <c r="I342" s="91"/>
      <c r="J342" s="47">
        <v>48</v>
      </c>
      <c r="K342" s="42">
        <v>48</v>
      </c>
      <c r="L342" s="22" t="s">
        <v>26</v>
      </c>
      <c r="M342" s="186" t="s">
        <v>26</v>
      </c>
      <c r="N342" s="29" t="s">
        <v>1496</v>
      </c>
      <c r="O342" s="48"/>
      <c r="P342" s="47">
        <f t="shared" si="40"/>
        <v>48</v>
      </c>
      <c r="Q342" s="49">
        <v>11.58</v>
      </c>
      <c r="R342" s="50"/>
      <c r="S342" s="51">
        <f t="shared" si="38"/>
        <v>11.58</v>
      </c>
      <c r="T342" s="52">
        <f t="shared" si="41"/>
        <v>555.84</v>
      </c>
      <c r="U342" s="29" t="s">
        <v>1602</v>
      </c>
    </row>
    <row r="343" spans="1:21" ht="17.100000000000001" customHeight="1" x14ac:dyDescent="0.25">
      <c r="A343" s="22">
        <v>319</v>
      </c>
      <c r="B343" s="29"/>
      <c r="C343" s="54" t="s">
        <v>938</v>
      </c>
      <c r="D343" s="25" t="s">
        <v>62</v>
      </c>
      <c r="E343" s="100" t="s">
        <v>62</v>
      </c>
      <c r="F343" s="26">
        <v>6211</v>
      </c>
      <c r="G343" s="83"/>
      <c r="H343" s="142" t="s">
        <v>939</v>
      </c>
      <c r="I343" s="91"/>
      <c r="J343" s="47">
        <v>18</v>
      </c>
      <c r="K343" s="42">
        <v>1</v>
      </c>
      <c r="L343" s="22" t="s">
        <v>26</v>
      </c>
      <c r="M343" s="186" t="s">
        <v>26</v>
      </c>
      <c r="N343" s="29" t="s">
        <v>1496</v>
      </c>
      <c r="O343" s="48"/>
      <c r="P343" s="47">
        <f t="shared" si="40"/>
        <v>18</v>
      </c>
      <c r="Q343" s="49">
        <v>13.48</v>
      </c>
      <c r="R343" s="50"/>
      <c r="S343" s="51">
        <f t="shared" si="38"/>
        <v>13.48</v>
      </c>
      <c r="T343" s="52">
        <f t="shared" si="41"/>
        <v>242.64000000000001</v>
      </c>
      <c r="U343" s="29" t="s">
        <v>1602</v>
      </c>
    </row>
    <row r="344" spans="1:21" ht="17.100000000000001" customHeight="1" x14ac:dyDescent="0.25">
      <c r="A344" s="22">
        <v>320</v>
      </c>
      <c r="B344" s="29"/>
      <c r="C344" s="24" t="s">
        <v>940</v>
      </c>
      <c r="D344" s="25" t="s">
        <v>941</v>
      </c>
      <c r="E344" s="25" t="s">
        <v>941</v>
      </c>
      <c r="F344" s="26">
        <v>23041</v>
      </c>
      <c r="G344" s="22"/>
      <c r="H344" s="22" t="s">
        <v>942</v>
      </c>
      <c r="I344" s="24"/>
      <c r="J344" s="47">
        <v>18</v>
      </c>
      <c r="K344" s="42">
        <v>4.5</v>
      </c>
      <c r="L344" s="22" t="s">
        <v>26</v>
      </c>
      <c r="M344" s="28" t="s">
        <v>26</v>
      </c>
      <c r="N344" s="29" t="s">
        <v>1497</v>
      </c>
      <c r="O344" s="48"/>
      <c r="P344" s="47">
        <f t="shared" si="40"/>
        <v>18</v>
      </c>
      <c r="Q344" s="49">
        <v>39.869999999999997</v>
      </c>
      <c r="R344" s="50"/>
      <c r="S344" s="51">
        <v>40.44</v>
      </c>
      <c r="T344" s="52">
        <f t="shared" si="41"/>
        <v>717.66</v>
      </c>
      <c r="U344" s="29" t="s">
        <v>1602</v>
      </c>
    </row>
    <row r="345" spans="1:21" ht="17.100000000000001" customHeight="1" x14ac:dyDescent="0.25">
      <c r="A345" s="22">
        <v>321</v>
      </c>
      <c r="B345" s="29"/>
      <c r="C345" s="24" t="s">
        <v>943</v>
      </c>
      <c r="D345" s="144" t="s">
        <v>62</v>
      </c>
      <c r="E345" s="100" t="s">
        <v>62</v>
      </c>
      <c r="F345" s="26">
        <v>14300</v>
      </c>
      <c r="G345" s="22"/>
      <c r="H345" s="22" t="s">
        <v>322</v>
      </c>
      <c r="I345" s="24"/>
      <c r="J345" s="47">
        <v>35</v>
      </c>
      <c r="K345" s="42">
        <v>6</v>
      </c>
      <c r="L345" s="22" t="s">
        <v>26</v>
      </c>
      <c r="M345" s="193" t="s">
        <v>26</v>
      </c>
      <c r="N345" s="29" t="s">
        <v>1498</v>
      </c>
      <c r="O345" s="48"/>
      <c r="P345" s="47">
        <f t="shared" si="40"/>
        <v>35</v>
      </c>
      <c r="Q345" s="49">
        <v>28.12</v>
      </c>
      <c r="R345" s="50"/>
      <c r="S345" s="51">
        <f t="shared" si="38"/>
        <v>28.12</v>
      </c>
      <c r="T345" s="52">
        <f t="shared" si="41"/>
        <v>984.2</v>
      </c>
      <c r="U345" s="29"/>
    </row>
    <row r="346" spans="1:21" ht="17.100000000000001" customHeight="1" x14ac:dyDescent="0.25">
      <c r="A346" s="22">
        <v>322</v>
      </c>
      <c r="B346" s="29"/>
      <c r="C346" s="24" t="s">
        <v>944</v>
      </c>
      <c r="D346" s="92" t="s">
        <v>62</v>
      </c>
      <c r="E346" s="100" t="s">
        <v>62</v>
      </c>
      <c r="F346" s="26">
        <v>9613</v>
      </c>
      <c r="G346" s="22"/>
      <c r="H346" s="22" t="s">
        <v>945</v>
      </c>
      <c r="I346" s="24"/>
      <c r="J346" s="47">
        <v>70</v>
      </c>
      <c r="K346" s="42">
        <v>12</v>
      </c>
      <c r="L346" s="22" t="s">
        <v>26</v>
      </c>
      <c r="M346" s="193" t="s">
        <v>26</v>
      </c>
      <c r="N346" s="29" t="s">
        <v>1499</v>
      </c>
      <c r="O346" s="48"/>
      <c r="P346" s="47">
        <f t="shared" si="40"/>
        <v>70</v>
      </c>
      <c r="Q346" s="49">
        <v>26.87</v>
      </c>
      <c r="R346" s="50"/>
      <c r="S346" s="51">
        <f t="shared" si="38"/>
        <v>26.87</v>
      </c>
      <c r="T346" s="52">
        <f t="shared" si="41"/>
        <v>1880.9</v>
      </c>
      <c r="U346" s="29"/>
    </row>
    <row r="347" spans="1:21" ht="17.100000000000001" customHeight="1" x14ac:dyDescent="0.25">
      <c r="A347" s="42">
        <v>323</v>
      </c>
      <c r="B347" s="43"/>
      <c r="C347" s="24" t="s">
        <v>946</v>
      </c>
      <c r="D347" s="25" t="s">
        <v>62</v>
      </c>
      <c r="E347" s="100" t="s">
        <v>62</v>
      </c>
      <c r="F347" s="26">
        <v>13661</v>
      </c>
      <c r="G347" s="22"/>
      <c r="H347" s="22" t="s">
        <v>947</v>
      </c>
      <c r="I347" s="24"/>
      <c r="J347" s="47">
        <v>140</v>
      </c>
      <c r="K347" s="42">
        <v>6</v>
      </c>
      <c r="L347" s="22" t="s">
        <v>26</v>
      </c>
      <c r="M347" s="193" t="s">
        <v>26</v>
      </c>
      <c r="N347" s="29" t="s">
        <v>1500</v>
      </c>
      <c r="O347" s="48"/>
      <c r="P347" s="47">
        <f t="shared" si="40"/>
        <v>140</v>
      </c>
      <c r="Q347" s="49">
        <v>27.38</v>
      </c>
      <c r="R347" s="50"/>
      <c r="S347" s="51">
        <f t="shared" si="38"/>
        <v>27.38</v>
      </c>
      <c r="T347" s="52">
        <f t="shared" si="41"/>
        <v>3833.2</v>
      </c>
      <c r="U347" s="29"/>
    </row>
    <row r="348" spans="1:21" ht="17.100000000000001" customHeight="1" x14ac:dyDescent="0.25">
      <c r="A348" s="22">
        <v>324</v>
      </c>
      <c r="B348" s="29"/>
      <c r="C348" s="188" t="s">
        <v>948</v>
      </c>
      <c r="D348" s="92" t="s">
        <v>62</v>
      </c>
      <c r="E348" s="100" t="s">
        <v>62</v>
      </c>
      <c r="F348" s="26">
        <v>13686</v>
      </c>
      <c r="G348" s="22"/>
      <c r="H348" s="22" t="s">
        <v>949</v>
      </c>
      <c r="I348" s="24"/>
      <c r="J348" s="47">
        <v>71</v>
      </c>
      <c r="K348" s="42">
        <v>6</v>
      </c>
      <c r="L348" s="86" t="s">
        <v>120</v>
      </c>
      <c r="M348" s="39"/>
      <c r="N348" s="58" t="s">
        <v>1501</v>
      </c>
      <c r="O348" s="48"/>
      <c r="P348" s="47">
        <f t="shared" si="40"/>
        <v>71</v>
      </c>
      <c r="Q348" s="49">
        <v>14.46</v>
      </c>
      <c r="R348" s="50"/>
      <c r="S348" s="51">
        <f t="shared" si="38"/>
        <v>14.46</v>
      </c>
      <c r="T348" s="52">
        <f t="shared" si="41"/>
        <v>1026.6600000000001</v>
      </c>
      <c r="U348" s="29"/>
    </row>
    <row r="349" spans="1:21" ht="17.100000000000001" customHeight="1" x14ac:dyDescent="0.25">
      <c r="A349" s="22">
        <v>325</v>
      </c>
      <c r="B349" s="29"/>
      <c r="C349" s="24" t="s">
        <v>950</v>
      </c>
      <c r="D349" s="92" t="s">
        <v>62</v>
      </c>
      <c r="E349" s="100" t="s">
        <v>62</v>
      </c>
      <c r="F349" s="26">
        <v>13640</v>
      </c>
      <c r="G349" s="22"/>
      <c r="H349" s="22" t="s">
        <v>947</v>
      </c>
      <c r="I349" s="24"/>
      <c r="J349" s="47">
        <v>63</v>
      </c>
      <c r="K349" s="42">
        <v>6</v>
      </c>
      <c r="L349" s="22" t="s">
        <v>26</v>
      </c>
      <c r="M349" s="193" t="s">
        <v>26</v>
      </c>
      <c r="N349" s="29" t="s">
        <v>1464</v>
      </c>
      <c r="O349" s="48"/>
      <c r="P349" s="47">
        <f t="shared" si="40"/>
        <v>63</v>
      </c>
      <c r="Q349" s="49">
        <v>32.619999999999997</v>
      </c>
      <c r="R349" s="50"/>
      <c r="S349" s="51">
        <f t="shared" si="38"/>
        <v>32.619999999999997</v>
      </c>
      <c r="T349" s="52">
        <f t="shared" si="41"/>
        <v>2055.06</v>
      </c>
      <c r="U349" s="29"/>
    </row>
    <row r="350" spans="1:21" ht="17.100000000000001" customHeight="1" x14ac:dyDescent="0.25">
      <c r="A350" s="22">
        <v>326</v>
      </c>
      <c r="B350" s="29"/>
      <c r="C350" s="24" t="s">
        <v>951</v>
      </c>
      <c r="D350" s="25" t="s">
        <v>62</v>
      </c>
      <c r="E350" s="100" t="s">
        <v>62</v>
      </c>
      <c r="F350" s="26">
        <v>23845</v>
      </c>
      <c r="G350" s="83"/>
      <c r="H350" s="142" t="s">
        <v>952</v>
      </c>
      <c r="I350" s="91"/>
      <c r="J350" s="47">
        <v>38</v>
      </c>
      <c r="K350" s="42">
        <v>27</v>
      </c>
      <c r="L350" s="22" t="s">
        <v>26</v>
      </c>
      <c r="M350" s="193" t="s">
        <v>26</v>
      </c>
      <c r="N350" s="29" t="s">
        <v>1518</v>
      </c>
      <c r="O350" s="48"/>
      <c r="P350" s="47">
        <f t="shared" si="40"/>
        <v>38</v>
      </c>
      <c r="Q350" s="49">
        <v>45.51</v>
      </c>
      <c r="R350" s="50"/>
      <c r="S350" s="51">
        <f t="shared" si="38"/>
        <v>45.51</v>
      </c>
      <c r="T350" s="52">
        <f t="shared" si="41"/>
        <v>1729.3799999999999</v>
      </c>
      <c r="U350" s="29"/>
    </row>
    <row r="351" spans="1:21" ht="17.100000000000001" customHeight="1" x14ac:dyDescent="0.25">
      <c r="A351" s="42">
        <v>327</v>
      </c>
      <c r="B351" s="43"/>
      <c r="C351" s="24" t="s">
        <v>953</v>
      </c>
      <c r="D351" s="92" t="s">
        <v>62</v>
      </c>
      <c r="E351" s="100" t="s">
        <v>62</v>
      </c>
      <c r="F351" s="26">
        <v>15841</v>
      </c>
      <c r="G351" s="22"/>
      <c r="H351" s="22" t="s">
        <v>322</v>
      </c>
      <c r="I351" s="24" t="s">
        <v>954</v>
      </c>
      <c r="J351" s="47">
        <v>165</v>
      </c>
      <c r="K351" s="42">
        <v>6</v>
      </c>
      <c r="L351" s="22" t="s">
        <v>26</v>
      </c>
      <c r="M351" s="193" t="s">
        <v>26</v>
      </c>
      <c r="N351" s="29" t="s">
        <v>1502</v>
      </c>
      <c r="O351" s="48"/>
      <c r="P351" s="47">
        <f t="shared" si="40"/>
        <v>165</v>
      </c>
      <c r="Q351" s="49">
        <v>28.36</v>
      </c>
      <c r="R351" s="50"/>
      <c r="S351" s="51">
        <f t="shared" si="38"/>
        <v>28.36</v>
      </c>
      <c r="T351" s="52">
        <f t="shared" si="41"/>
        <v>4679.3999999999996</v>
      </c>
      <c r="U351" s="29"/>
    </row>
    <row r="352" spans="1:21" ht="17.100000000000001" customHeight="1" x14ac:dyDescent="0.25">
      <c r="A352" s="42">
        <v>328</v>
      </c>
      <c r="B352" s="43"/>
      <c r="C352" s="24" t="s">
        <v>955</v>
      </c>
      <c r="D352" s="92" t="s">
        <v>62</v>
      </c>
      <c r="E352" s="100" t="s">
        <v>62</v>
      </c>
      <c r="F352" s="26">
        <v>15921</v>
      </c>
      <c r="G352" s="22"/>
      <c r="H352" s="22" t="s">
        <v>322</v>
      </c>
      <c r="I352" s="24" t="s">
        <v>954</v>
      </c>
      <c r="J352" s="47">
        <v>158</v>
      </c>
      <c r="K352" s="42">
        <v>6</v>
      </c>
      <c r="L352" s="22" t="s">
        <v>26</v>
      </c>
      <c r="M352" s="193" t="s">
        <v>26</v>
      </c>
      <c r="N352" s="29" t="s">
        <v>1502</v>
      </c>
      <c r="O352" s="48"/>
      <c r="P352" s="47">
        <f t="shared" si="40"/>
        <v>158</v>
      </c>
      <c r="Q352" s="49">
        <v>28.36</v>
      </c>
      <c r="R352" s="50"/>
      <c r="S352" s="51">
        <f t="shared" si="38"/>
        <v>28.36</v>
      </c>
      <c r="T352" s="52">
        <f t="shared" si="41"/>
        <v>4480.88</v>
      </c>
      <c r="U352" s="29"/>
    </row>
    <row r="353" spans="1:21" ht="17.100000000000001" customHeight="1" x14ac:dyDescent="0.25">
      <c r="A353" s="42">
        <v>329</v>
      </c>
      <c r="B353" s="43"/>
      <c r="C353" s="115" t="s">
        <v>956</v>
      </c>
      <c r="D353" s="36" t="s">
        <v>957</v>
      </c>
      <c r="E353" s="36" t="s">
        <v>957</v>
      </c>
      <c r="F353" s="26">
        <v>41374</v>
      </c>
      <c r="G353" s="22" t="s">
        <v>190</v>
      </c>
      <c r="H353" s="22" t="s">
        <v>958</v>
      </c>
      <c r="I353" s="24" t="s">
        <v>959</v>
      </c>
      <c r="J353" s="47">
        <v>142</v>
      </c>
      <c r="K353" s="42">
        <v>72</v>
      </c>
      <c r="L353" s="22" t="s">
        <v>26</v>
      </c>
      <c r="M353" s="28" t="s">
        <v>26</v>
      </c>
      <c r="N353" s="29"/>
      <c r="O353" s="48"/>
      <c r="P353" s="47">
        <f t="shared" si="40"/>
        <v>142</v>
      </c>
      <c r="Q353" s="49">
        <v>41.23</v>
      </c>
      <c r="R353" s="51">
        <v>1.98</v>
      </c>
      <c r="S353" s="51">
        <f t="shared" si="38"/>
        <v>39.25</v>
      </c>
      <c r="T353" s="52">
        <f t="shared" si="41"/>
        <v>5854.66</v>
      </c>
      <c r="U353" s="29"/>
    </row>
    <row r="354" spans="1:21" ht="17.100000000000001" customHeight="1" x14ac:dyDescent="0.25">
      <c r="A354" s="42">
        <v>330</v>
      </c>
      <c r="B354" s="43"/>
      <c r="C354" s="115" t="s">
        <v>960</v>
      </c>
      <c r="D354" s="36" t="s">
        <v>961</v>
      </c>
      <c r="E354" s="36" t="s">
        <v>961</v>
      </c>
      <c r="F354" s="26">
        <v>42197</v>
      </c>
      <c r="G354" s="22" t="s">
        <v>190</v>
      </c>
      <c r="H354" s="119" t="s">
        <v>958</v>
      </c>
      <c r="I354" s="120" t="s">
        <v>962</v>
      </c>
      <c r="J354" s="47">
        <v>798</v>
      </c>
      <c r="K354" s="42">
        <v>72</v>
      </c>
      <c r="L354" s="22" t="s">
        <v>26</v>
      </c>
      <c r="M354" s="28" t="s">
        <v>26</v>
      </c>
      <c r="N354" s="29"/>
      <c r="O354" s="48"/>
      <c r="P354" s="47">
        <f t="shared" si="40"/>
        <v>798</v>
      </c>
      <c r="Q354" s="49">
        <v>39.56</v>
      </c>
      <c r="R354" s="51">
        <v>1.98</v>
      </c>
      <c r="S354" s="51">
        <f t="shared" si="38"/>
        <v>37.580000000000005</v>
      </c>
      <c r="T354" s="52">
        <f t="shared" si="41"/>
        <v>31568.880000000001</v>
      </c>
      <c r="U354" s="29"/>
    </row>
    <row r="355" spans="1:21" ht="17.100000000000001" customHeight="1" x14ac:dyDescent="0.25">
      <c r="A355" s="42">
        <v>331</v>
      </c>
      <c r="B355" s="43"/>
      <c r="C355" s="115" t="s">
        <v>963</v>
      </c>
      <c r="D355" s="36" t="s">
        <v>964</v>
      </c>
      <c r="E355" s="36" t="s">
        <v>964</v>
      </c>
      <c r="F355" s="26">
        <v>42189</v>
      </c>
      <c r="G355" s="22" t="s">
        <v>190</v>
      </c>
      <c r="H355" s="22" t="s">
        <v>965</v>
      </c>
      <c r="I355" s="24" t="s">
        <v>966</v>
      </c>
      <c r="J355" s="47">
        <v>126</v>
      </c>
      <c r="K355" s="42">
        <v>72</v>
      </c>
      <c r="L355" s="22" t="s">
        <v>26</v>
      </c>
      <c r="M355" s="28" t="s">
        <v>26</v>
      </c>
      <c r="N355" s="29"/>
      <c r="O355" s="48"/>
      <c r="P355" s="47">
        <f t="shared" si="40"/>
        <v>126</v>
      </c>
      <c r="Q355" s="49">
        <v>71.540000000000006</v>
      </c>
      <c r="R355" s="51">
        <v>3.96</v>
      </c>
      <c r="S355" s="51">
        <f t="shared" si="38"/>
        <v>67.580000000000013</v>
      </c>
      <c r="T355" s="52">
        <f t="shared" si="41"/>
        <v>9014.0400000000009</v>
      </c>
      <c r="U355" s="29"/>
    </row>
    <row r="356" spans="1:21" ht="17.100000000000001" customHeight="1" x14ac:dyDescent="0.25">
      <c r="A356" s="42">
        <v>332</v>
      </c>
      <c r="B356" s="43"/>
      <c r="C356" s="24" t="s">
        <v>967</v>
      </c>
      <c r="D356" s="36" t="s">
        <v>968</v>
      </c>
      <c r="E356" s="36" t="s">
        <v>968</v>
      </c>
      <c r="F356" s="26">
        <v>5535</v>
      </c>
      <c r="G356" s="22" t="s">
        <v>77</v>
      </c>
      <c r="H356" s="22" t="s">
        <v>322</v>
      </c>
      <c r="I356" s="24" t="s">
        <v>969</v>
      </c>
      <c r="J356" s="47">
        <v>225</v>
      </c>
      <c r="K356" s="42">
        <v>6</v>
      </c>
      <c r="L356" s="22" t="s">
        <v>26</v>
      </c>
      <c r="M356" s="28" t="s">
        <v>26</v>
      </c>
      <c r="N356" s="29"/>
      <c r="O356" s="48"/>
      <c r="P356" s="47">
        <f t="shared" si="40"/>
        <v>225</v>
      </c>
      <c r="Q356" s="49">
        <v>36.82</v>
      </c>
      <c r="R356" s="50"/>
      <c r="S356" s="51">
        <f t="shared" si="38"/>
        <v>36.82</v>
      </c>
      <c r="T356" s="52">
        <f t="shared" si="41"/>
        <v>8284.5</v>
      </c>
      <c r="U356" s="29"/>
    </row>
    <row r="357" spans="1:21" ht="17.100000000000001" customHeight="1" x14ac:dyDescent="0.25">
      <c r="A357" s="53">
        <v>333</v>
      </c>
      <c r="B357" s="43"/>
      <c r="C357" s="54" t="s">
        <v>970</v>
      </c>
      <c r="D357" s="101" t="s">
        <v>971</v>
      </c>
      <c r="E357" s="101" t="s">
        <v>971</v>
      </c>
      <c r="F357" s="26">
        <v>5224</v>
      </c>
      <c r="G357" s="56" t="s">
        <v>29</v>
      </c>
      <c r="H357" s="56" t="s">
        <v>322</v>
      </c>
      <c r="I357" s="54"/>
      <c r="J357" s="57">
        <v>503</v>
      </c>
      <c r="K357" s="53">
        <v>6</v>
      </c>
      <c r="L357" s="56" t="s">
        <v>26</v>
      </c>
      <c r="M357" s="28" t="s">
        <v>26</v>
      </c>
      <c r="N357" s="58"/>
      <c r="O357" s="59"/>
      <c r="P357" s="57">
        <f t="shared" si="40"/>
        <v>503</v>
      </c>
      <c r="Q357" s="49">
        <v>24.99</v>
      </c>
      <c r="R357" s="50"/>
      <c r="S357" s="60">
        <f t="shared" si="38"/>
        <v>24.99</v>
      </c>
      <c r="T357" s="61">
        <f t="shared" si="41"/>
        <v>12569.97</v>
      </c>
      <c r="U357" s="58"/>
    </row>
    <row r="358" spans="1:21" ht="17.100000000000001" customHeight="1" x14ac:dyDescent="0.25">
      <c r="A358" s="42">
        <v>334</v>
      </c>
      <c r="B358" s="43"/>
      <c r="C358" s="54" t="s">
        <v>972</v>
      </c>
      <c r="D358" s="36" t="s">
        <v>973</v>
      </c>
      <c r="E358" s="36" t="s">
        <v>973</v>
      </c>
      <c r="F358" s="26">
        <v>5296</v>
      </c>
      <c r="G358" s="22"/>
      <c r="H358" s="22" t="s">
        <v>322</v>
      </c>
      <c r="I358" s="24" t="s">
        <v>974</v>
      </c>
      <c r="J358" s="47">
        <v>112</v>
      </c>
      <c r="K358" s="42">
        <v>6</v>
      </c>
      <c r="L358" s="22" t="s">
        <v>26</v>
      </c>
      <c r="M358" s="28" t="s">
        <v>26</v>
      </c>
      <c r="N358" s="29"/>
      <c r="O358" s="48"/>
      <c r="P358" s="47">
        <f t="shared" si="40"/>
        <v>112</v>
      </c>
      <c r="Q358" s="49">
        <v>27.14</v>
      </c>
      <c r="R358" s="50"/>
      <c r="S358" s="51">
        <f t="shared" si="38"/>
        <v>27.14</v>
      </c>
      <c r="T358" s="52">
        <f t="shared" si="41"/>
        <v>3039.6800000000003</v>
      </c>
      <c r="U358" s="29"/>
    </row>
    <row r="359" spans="1:21" ht="17.100000000000001" customHeight="1" x14ac:dyDescent="0.25">
      <c r="A359" s="22">
        <v>335</v>
      </c>
      <c r="B359" s="29"/>
      <c r="C359" s="54" t="s">
        <v>975</v>
      </c>
      <c r="D359" s="36" t="s">
        <v>976</v>
      </c>
      <c r="E359" s="36">
        <v>60010</v>
      </c>
      <c r="F359" s="26">
        <v>98025</v>
      </c>
      <c r="G359" s="22"/>
      <c r="H359" s="22" t="s">
        <v>977</v>
      </c>
      <c r="I359" s="24"/>
      <c r="J359" s="47">
        <v>43</v>
      </c>
      <c r="K359" s="42">
        <v>12</v>
      </c>
      <c r="L359" s="22" t="s">
        <v>26</v>
      </c>
      <c r="M359" s="186" t="s">
        <v>26</v>
      </c>
      <c r="N359" s="29"/>
      <c r="O359" s="48"/>
      <c r="P359" s="47">
        <f t="shared" si="40"/>
        <v>43</v>
      </c>
      <c r="Q359" s="49">
        <v>45.77</v>
      </c>
      <c r="R359" s="50"/>
      <c r="S359" s="51">
        <f t="shared" si="38"/>
        <v>45.77</v>
      </c>
      <c r="T359" s="52">
        <f t="shared" si="41"/>
        <v>1968.1100000000001</v>
      </c>
      <c r="U359" s="40" t="s">
        <v>1551</v>
      </c>
    </row>
    <row r="360" spans="1:21" ht="17.100000000000001" customHeight="1" x14ac:dyDescent="0.25">
      <c r="A360" s="22">
        <v>336</v>
      </c>
      <c r="B360" s="29"/>
      <c r="C360" s="54" t="s">
        <v>978</v>
      </c>
      <c r="D360" s="25" t="s">
        <v>62</v>
      </c>
      <c r="E360" s="100" t="s">
        <v>62</v>
      </c>
      <c r="F360" s="26">
        <v>25865</v>
      </c>
      <c r="G360" s="22"/>
      <c r="H360" s="22" t="s">
        <v>979</v>
      </c>
      <c r="I360" s="24"/>
      <c r="J360" s="47">
        <v>29</v>
      </c>
      <c r="K360" s="42">
        <v>1</v>
      </c>
      <c r="L360" s="22" t="s">
        <v>26</v>
      </c>
      <c r="M360" s="186" t="s">
        <v>26</v>
      </c>
      <c r="N360" s="29" t="s">
        <v>1498</v>
      </c>
      <c r="O360" s="48"/>
      <c r="P360" s="47">
        <f t="shared" si="40"/>
        <v>29</v>
      </c>
      <c r="Q360" s="49">
        <v>16.12</v>
      </c>
      <c r="R360" s="50"/>
      <c r="S360" s="51">
        <f t="shared" si="38"/>
        <v>16.12</v>
      </c>
      <c r="T360" s="52">
        <f t="shared" si="41"/>
        <v>467.48</v>
      </c>
      <c r="U360" s="29"/>
    </row>
    <row r="361" spans="1:21" ht="17.100000000000001" customHeight="1" x14ac:dyDescent="0.25">
      <c r="A361" s="42">
        <v>337</v>
      </c>
      <c r="B361" s="43"/>
      <c r="C361" s="54" t="s">
        <v>980</v>
      </c>
      <c r="D361" s="36" t="s">
        <v>981</v>
      </c>
      <c r="E361" s="36" t="s">
        <v>981</v>
      </c>
      <c r="F361" s="26">
        <v>5710</v>
      </c>
      <c r="G361" s="22" t="s">
        <v>501</v>
      </c>
      <c r="H361" s="22" t="s">
        <v>322</v>
      </c>
      <c r="I361" s="24"/>
      <c r="J361" s="47">
        <v>402</v>
      </c>
      <c r="K361" s="42">
        <v>6</v>
      </c>
      <c r="L361" s="22" t="s">
        <v>26</v>
      </c>
      <c r="M361" s="186" t="s">
        <v>26</v>
      </c>
      <c r="N361" s="29"/>
      <c r="O361" s="48"/>
      <c r="P361" s="47">
        <f t="shared" si="40"/>
        <v>402</v>
      </c>
      <c r="Q361" s="49">
        <v>36.92</v>
      </c>
      <c r="R361" s="50"/>
      <c r="S361" s="51">
        <f t="shared" si="38"/>
        <v>36.92</v>
      </c>
      <c r="T361" s="52">
        <f t="shared" si="41"/>
        <v>14841.84</v>
      </c>
      <c r="U361" s="29" t="s">
        <v>1602</v>
      </c>
    </row>
    <row r="362" spans="1:21" ht="17.100000000000001" customHeight="1" x14ac:dyDescent="0.25">
      <c r="A362" s="42">
        <v>338</v>
      </c>
      <c r="B362" s="43"/>
      <c r="C362" s="54" t="s">
        <v>982</v>
      </c>
      <c r="D362" s="36" t="s">
        <v>983</v>
      </c>
      <c r="E362" s="36" t="s">
        <v>983</v>
      </c>
      <c r="F362" s="26">
        <v>5550</v>
      </c>
      <c r="G362" s="22" t="s">
        <v>29</v>
      </c>
      <c r="H362" s="22" t="s">
        <v>322</v>
      </c>
      <c r="I362" s="24"/>
      <c r="J362" s="47">
        <v>116</v>
      </c>
      <c r="K362" s="42">
        <v>6</v>
      </c>
      <c r="L362" s="22" t="s">
        <v>26</v>
      </c>
      <c r="M362" s="186" t="s">
        <v>26</v>
      </c>
      <c r="N362" s="29"/>
      <c r="O362" s="48"/>
      <c r="P362" s="47">
        <f t="shared" si="40"/>
        <v>116</v>
      </c>
      <c r="Q362" s="49">
        <v>22.17</v>
      </c>
      <c r="R362" s="50"/>
      <c r="S362" s="51">
        <f t="shared" si="38"/>
        <v>22.17</v>
      </c>
      <c r="T362" s="52">
        <f t="shared" si="41"/>
        <v>2571.7200000000003</v>
      </c>
      <c r="U362" s="29"/>
    </row>
    <row r="363" spans="1:21" ht="17.100000000000001" customHeight="1" x14ac:dyDescent="0.25">
      <c r="A363" s="22">
        <v>339</v>
      </c>
      <c r="B363" s="29"/>
      <c r="C363" s="54" t="s">
        <v>984</v>
      </c>
      <c r="D363" s="25" t="s">
        <v>62</v>
      </c>
      <c r="E363" s="100" t="s">
        <v>62</v>
      </c>
      <c r="F363" s="26">
        <v>26081</v>
      </c>
      <c r="G363" s="22"/>
      <c r="H363" s="22" t="s">
        <v>979</v>
      </c>
      <c r="I363" s="24"/>
      <c r="J363" s="47">
        <v>18</v>
      </c>
      <c r="K363" s="42">
        <v>1</v>
      </c>
      <c r="L363" s="22" t="s">
        <v>26</v>
      </c>
      <c r="M363" s="186" t="s">
        <v>26</v>
      </c>
      <c r="N363" s="29" t="s">
        <v>1464</v>
      </c>
      <c r="O363" s="48"/>
      <c r="P363" s="47">
        <f t="shared" si="40"/>
        <v>18</v>
      </c>
      <c r="Q363" s="49">
        <v>8.9700000000000006</v>
      </c>
      <c r="R363" s="50"/>
      <c r="S363" s="51">
        <f t="shared" si="38"/>
        <v>8.9700000000000006</v>
      </c>
      <c r="T363" s="52">
        <f t="shared" si="41"/>
        <v>161.46</v>
      </c>
      <c r="U363" s="29" t="s">
        <v>1602</v>
      </c>
    </row>
    <row r="364" spans="1:21" ht="17.100000000000001" customHeight="1" x14ac:dyDescent="0.25">
      <c r="A364" s="42">
        <v>340</v>
      </c>
      <c r="B364" s="43"/>
      <c r="C364" s="24" t="s">
        <v>985</v>
      </c>
      <c r="D364" s="36" t="s">
        <v>986</v>
      </c>
      <c r="E364" s="36" t="s">
        <v>986</v>
      </c>
      <c r="F364" s="26">
        <v>20640</v>
      </c>
      <c r="G364" s="22" t="s">
        <v>77</v>
      </c>
      <c r="H364" s="22" t="s">
        <v>987</v>
      </c>
      <c r="I364" s="24"/>
      <c r="J364" s="47">
        <v>325</v>
      </c>
      <c r="K364" s="42">
        <v>5</v>
      </c>
      <c r="L364" s="22" t="s">
        <v>26</v>
      </c>
      <c r="M364" s="28" t="s">
        <v>26</v>
      </c>
      <c r="N364" s="29"/>
      <c r="O364" s="48"/>
      <c r="P364" s="47">
        <f t="shared" si="40"/>
        <v>325</v>
      </c>
      <c r="Q364" s="49">
        <v>15.32</v>
      </c>
      <c r="R364" s="50"/>
      <c r="S364" s="51">
        <f t="shared" si="38"/>
        <v>15.32</v>
      </c>
      <c r="T364" s="52">
        <f t="shared" si="41"/>
        <v>4979</v>
      </c>
      <c r="U364" s="29"/>
    </row>
    <row r="365" spans="1:21" ht="17.100000000000001" customHeight="1" x14ac:dyDescent="0.25">
      <c r="A365" s="220">
        <v>341</v>
      </c>
      <c r="B365" s="226"/>
      <c r="C365" s="222" t="s">
        <v>988</v>
      </c>
      <c r="D365" s="36" t="s">
        <v>989</v>
      </c>
      <c r="E365" s="36" t="s">
        <v>989</v>
      </c>
      <c r="F365" s="218">
        <v>8985</v>
      </c>
      <c r="G365" s="200" t="s">
        <v>29</v>
      </c>
      <c r="H365" s="22" t="s">
        <v>990</v>
      </c>
      <c r="I365" s="24" t="s">
        <v>991</v>
      </c>
      <c r="J365" s="206">
        <v>129</v>
      </c>
      <c r="K365" s="220">
        <v>6</v>
      </c>
      <c r="L365" s="22"/>
      <c r="M365" s="28" t="s">
        <v>26</v>
      </c>
      <c r="N365" s="203"/>
      <c r="O365" s="205"/>
      <c r="P365" s="206">
        <f t="shared" si="40"/>
        <v>129</v>
      </c>
      <c r="Q365" s="207">
        <v>31.58</v>
      </c>
      <c r="R365" s="208"/>
      <c r="S365" s="209">
        <f t="shared" si="38"/>
        <v>31.58</v>
      </c>
      <c r="T365" s="210">
        <f t="shared" si="41"/>
        <v>4073.8199999999997</v>
      </c>
      <c r="U365" s="211" t="s">
        <v>1605</v>
      </c>
    </row>
    <row r="366" spans="1:21" ht="17.100000000000001" customHeight="1" x14ac:dyDescent="0.25">
      <c r="A366" s="220"/>
      <c r="B366" s="226"/>
      <c r="C366" s="222"/>
      <c r="D366" s="25" t="s">
        <v>992</v>
      </c>
      <c r="E366" s="25" t="s">
        <v>992</v>
      </c>
      <c r="F366" s="218"/>
      <c r="G366" s="200"/>
      <c r="H366" s="22" t="s">
        <v>993</v>
      </c>
      <c r="I366" s="24" t="s">
        <v>991</v>
      </c>
      <c r="J366" s="206" t="e">
        <v>#N/A</v>
      </c>
      <c r="K366" s="220"/>
      <c r="L366" s="22" t="s">
        <v>26</v>
      </c>
      <c r="M366" s="28" t="s">
        <v>26</v>
      </c>
      <c r="N366" s="204"/>
      <c r="O366" s="205"/>
      <c r="P366" s="206" t="e">
        <f t="shared" si="40"/>
        <v>#N/A</v>
      </c>
      <c r="Q366" s="207"/>
      <c r="R366" s="208"/>
      <c r="S366" s="209">
        <f t="shared" si="38"/>
        <v>0</v>
      </c>
      <c r="T366" s="210"/>
      <c r="U366" s="211"/>
    </row>
    <row r="367" spans="1:21" ht="17.100000000000001" customHeight="1" x14ac:dyDescent="0.25">
      <c r="A367" s="220">
        <v>342</v>
      </c>
      <c r="B367" s="226"/>
      <c r="C367" s="222" t="s">
        <v>994</v>
      </c>
      <c r="D367" s="36" t="s">
        <v>995</v>
      </c>
      <c r="E367" s="36" t="s">
        <v>995</v>
      </c>
      <c r="F367" s="218">
        <v>8984</v>
      </c>
      <c r="G367" s="200" t="s">
        <v>29</v>
      </c>
      <c r="H367" s="22" t="s">
        <v>990</v>
      </c>
      <c r="I367" s="24" t="s">
        <v>991</v>
      </c>
      <c r="J367" s="206">
        <v>265</v>
      </c>
      <c r="K367" s="220">
        <v>6</v>
      </c>
      <c r="L367" s="22"/>
      <c r="M367" s="28" t="s">
        <v>26</v>
      </c>
      <c r="N367" s="203"/>
      <c r="O367" s="205"/>
      <c r="P367" s="206">
        <f t="shared" si="40"/>
        <v>265</v>
      </c>
      <c r="Q367" s="207">
        <v>25.86</v>
      </c>
      <c r="R367" s="208"/>
      <c r="S367" s="209">
        <f t="shared" si="38"/>
        <v>25.86</v>
      </c>
      <c r="T367" s="210">
        <f>P367*Q367</f>
        <v>6852.9</v>
      </c>
      <c r="U367" s="211" t="s">
        <v>1606</v>
      </c>
    </row>
    <row r="368" spans="1:21" ht="17.100000000000001" customHeight="1" x14ac:dyDescent="0.25">
      <c r="A368" s="220"/>
      <c r="B368" s="226"/>
      <c r="C368" s="222"/>
      <c r="D368" s="25" t="s">
        <v>996</v>
      </c>
      <c r="E368" s="25" t="s">
        <v>996</v>
      </c>
      <c r="F368" s="218"/>
      <c r="G368" s="200"/>
      <c r="H368" s="22" t="s">
        <v>993</v>
      </c>
      <c r="I368" s="24" t="s">
        <v>991</v>
      </c>
      <c r="J368" s="206" t="e">
        <v>#N/A</v>
      </c>
      <c r="K368" s="220"/>
      <c r="L368" s="22" t="s">
        <v>26</v>
      </c>
      <c r="M368" s="28" t="s">
        <v>26</v>
      </c>
      <c r="N368" s="204"/>
      <c r="O368" s="205"/>
      <c r="P368" s="206" t="e">
        <f t="shared" si="40"/>
        <v>#N/A</v>
      </c>
      <c r="Q368" s="207"/>
      <c r="R368" s="208"/>
      <c r="S368" s="209">
        <f t="shared" si="38"/>
        <v>0</v>
      </c>
      <c r="T368" s="210"/>
      <c r="U368" s="211"/>
    </row>
    <row r="369" spans="1:21" ht="17.100000000000001" customHeight="1" x14ac:dyDescent="0.25">
      <c r="A369" s="22">
        <v>342</v>
      </c>
      <c r="B369" s="29"/>
      <c r="C369" s="24" t="s">
        <v>997</v>
      </c>
      <c r="D369" s="36" t="s">
        <v>998</v>
      </c>
      <c r="E369" s="36" t="s">
        <v>998</v>
      </c>
      <c r="F369" s="26">
        <v>8710</v>
      </c>
      <c r="G369" s="22" t="s">
        <v>29</v>
      </c>
      <c r="H369" s="22" t="s">
        <v>990</v>
      </c>
      <c r="I369" s="24" t="s">
        <v>991</v>
      </c>
      <c r="J369" s="47">
        <v>59</v>
      </c>
      <c r="K369" s="42">
        <v>6</v>
      </c>
      <c r="L369" s="22" t="s">
        <v>26</v>
      </c>
      <c r="M369" s="28" t="s">
        <v>26</v>
      </c>
      <c r="N369" s="29"/>
      <c r="O369" s="48"/>
      <c r="P369" s="47">
        <f t="shared" si="40"/>
        <v>59</v>
      </c>
      <c r="Q369" s="49">
        <v>33.58</v>
      </c>
      <c r="R369" s="50"/>
      <c r="S369" s="51">
        <f t="shared" ref="S369:S382" si="42">IF(ISBLANK(Q369),0,(Q369-R369))</f>
        <v>33.58</v>
      </c>
      <c r="T369" s="52">
        <f t="shared" ref="T369:T382" si="43">P369*Q369</f>
        <v>1981.2199999999998</v>
      </c>
      <c r="U369" s="29"/>
    </row>
    <row r="370" spans="1:21" ht="17.100000000000001" customHeight="1" x14ac:dyDescent="0.25">
      <c r="A370" s="22">
        <v>344</v>
      </c>
      <c r="B370" s="29"/>
      <c r="C370" s="24" t="s">
        <v>1552</v>
      </c>
      <c r="D370" s="36" t="s">
        <v>999</v>
      </c>
      <c r="E370" s="36" t="s">
        <v>999</v>
      </c>
      <c r="F370" s="26">
        <v>6522</v>
      </c>
      <c r="G370" s="22" t="s">
        <v>190</v>
      </c>
      <c r="H370" s="22" t="s">
        <v>1000</v>
      </c>
      <c r="I370" s="24"/>
      <c r="J370" s="47">
        <v>70</v>
      </c>
      <c r="K370" s="42">
        <v>12</v>
      </c>
      <c r="L370" s="22" t="s">
        <v>26</v>
      </c>
      <c r="M370" s="28" t="s">
        <v>26</v>
      </c>
      <c r="N370" s="29"/>
      <c r="O370" s="48"/>
      <c r="P370" s="47">
        <f t="shared" si="40"/>
        <v>70</v>
      </c>
      <c r="Q370" s="49">
        <v>36.28</v>
      </c>
      <c r="R370" s="50"/>
      <c r="S370" s="51">
        <f t="shared" si="42"/>
        <v>36.28</v>
      </c>
      <c r="T370" s="52">
        <f t="shared" si="43"/>
        <v>2539.6</v>
      </c>
      <c r="U370" s="29"/>
    </row>
    <row r="371" spans="1:21" ht="17.100000000000001" customHeight="1" x14ac:dyDescent="0.25">
      <c r="A371" s="42">
        <v>345</v>
      </c>
      <c r="B371" s="43"/>
      <c r="C371" s="24" t="s">
        <v>1001</v>
      </c>
      <c r="D371" s="25" t="s">
        <v>1002</v>
      </c>
      <c r="E371" s="25" t="s">
        <v>1002</v>
      </c>
      <c r="F371" s="26">
        <v>6523</v>
      </c>
      <c r="G371" s="22" t="s">
        <v>190</v>
      </c>
      <c r="H371" s="22" t="s">
        <v>1000</v>
      </c>
      <c r="I371" s="24" t="s">
        <v>1003</v>
      </c>
      <c r="J371" s="47">
        <v>329</v>
      </c>
      <c r="K371" s="42">
        <v>12</v>
      </c>
      <c r="L371" s="22" t="s">
        <v>26</v>
      </c>
      <c r="M371" s="28" t="s">
        <v>26</v>
      </c>
      <c r="N371" s="29"/>
      <c r="O371" s="48"/>
      <c r="P371" s="47">
        <f t="shared" si="40"/>
        <v>329</v>
      </c>
      <c r="Q371" s="49">
        <v>29.32</v>
      </c>
      <c r="R371" s="50"/>
      <c r="S371" s="51">
        <f t="shared" si="42"/>
        <v>29.32</v>
      </c>
      <c r="T371" s="52">
        <f t="shared" si="43"/>
        <v>9646.2800000000007</v>
      </c>
      <c r="U371" s="29"/>
    </row>
    <row r="372" spans="1:21" ht="17.100000000000001" customHeight="1" x14ac:dyDescent="0.25">
      <c r="A372" s="42">
        <v>346</v>
      </c>
      <c r="B372" s="53"/>
      <c r="C372" s="54" t="s">
        <v>1004</v>
      </c>
      <c r="D372" s="36" t="s">
        <v>1005</v>
      </c>
      <c r="E372" s="36" t="s">
        <v>1005</v>
      </c>
      <c r="F372" s="26">
        <v>24961</v>
      </c>
      <c r="G372" s="22" t="s">
        <v>327</v>
      </c>
      <c r="H372" s="22" t="s">
        <v>934</v>
      </c>
      <c r="I372" s="24" t="s">
        <v>1006</v>
      </c>
      <c r="J372" s="47">
        <v>101</v>
      </c>
      <c r="K372" s="42">
        <v>288</v>
      </c>
      <c r="L372" s="22" t="s">
        <v>26</v>
      </c>
      <c r="M372" s="28" t="s">
        <v>26</v>
      </c>
      <c r="N372" s="29"/>
      <c r="O372" s="48"/>
      <c r="P372" s="47">
        <f t="shared" si="40"/>
        <v>101</v>
      </c>
      <c r="Q372" s="49">
        <v>51.67</v>
      </c>
      <c r="R372" s="50"/>
      <c r="S372" s="51">
        <f t="shared" si="42"/>
        <v>51.67</v>
      </c>
      <c r="T372" s="52">
        <f t="shared" si="43"/>
        <v>5218.67</v>
      </c>
      <c r="U372" s="29"/>
    </row>
    <row r="373" spans="1:21" ht="17.100000000000001" customHeight="1" x14ac:dyDescent="0.25">
      <c r="A373" s="22">
        <v>347</v>
      </c>
      <c r="B373" s="29"/>
      <c r="C373" s="54" t="s">
        <v>1007</v>
      </c>
      <c r="D373" s="25" t="s">
        <v>62</v>
      </c>
      <c r="E373" s="100" t="s">
        <v>62</v>
      </c>
      <c r="F373" s="26">
        <v>12345</v>
      </c>
      <c r="G373" s="22"/>
      <c r="H373" s="22" t="s">
        <v>1008</v>
      </c>
      <c r="I373" s="24"/>
      <c r="J373" s="47">
        <v>90</v>
      </c>
      <c r="K373" s="42">
        <v>24</v>
      </c>
      <c r="L373" s="22" t="s">
        <v>26</v>
      </c>
      <c r="M373" s="186" t="s">
        <v>26</v>
      </c>
      <c r="N373" s="29" t="s">
        <v>1503</v>
      </c>
      <c r="O373" s="48"/>
      <c r="P373" s="47">
        <f t="shared" si="40"/>
        <v>90</v>
      </c>
      <c r="Q373" s="49">
        <v>22.32</v>
      </c>
      <c r="R373" s="50"/>
      <c r="S373" s="51">
        <f t="shared" si="42"/>
        <v>22.32</v>
      </c>
      <c r="T373" s="52">
        <f t="shared" si="43"/>
        <v>2008.8</v>
      </c>
      <c r="U373" s="29" t="s">
        <v>1602</v>
      </c>
    </row>
    <row r="374" spans="1:21" ht="17.100000000000001" customHeight="1" x14ac:dyDescent="0.25">
      <c r="A374" s="22">
        <v>348</v>
      </c>
      <c r="B374" s="29"/>
      <c r="C374" s="54" t="s">
        <v>1009</v>
      </c>
      <c r="D374" s="92" t="s">
        <v>62</v>
      </c>
      <c r="E374" s="100" t="s">
        <v>62</v>
      </c>
      <c r="F374" s="26">
        <v>21280</v>
      </c>
      <c r="G374" s="22"/>
      <c r="H374" s="22" t="s">
        <v>1010</v>
      </c>
      <c r="I374" s="24"/>
      <c r="J374" s="47">
        <v>15</v>
      </c>
      <c r="K374" s="42">
        <v>2000</v>
      </c>
      <c r="L374" s="22" t="s">
        <v>26</v>
      </c>
      <c r="M374" s="186" t="s">
        <v>26</v>
      </c>
      <c r="N374" s="29" t="s">
        <v>1504</v>
      </c>
      <c r="O374" s="48"/>
      <c r="P374" s="47">
        <f t="shared" si="40"/>
        <v>15</v>
      </c>
      <c r="Q374" s="49">
        <v>13.91</v>
      </c>
      <c r="R374" s="50"/>
      <c r="S374" s="51">
        <f t="shared" si="42"/>
        <v>13.91</v>
      </c>
      <c r="T374" s="52">
        <f t="shared" si="43"/>
        <v>208.65</v>
      </c>
      <c r="U374" s="29" t="s">
        <v>1602</v>
      </c>
    </row>
    <row r="375" spans="1:21" ht="17.100000000000001" customHeight="1" x14ac:dyDescent="0.25">
      <c r="A375" s="22">
        <v>349</v>
      </c>
      <c r="B375" s="29"/>
      <c r="C375" s="54" t="s">
        <v>1011</v>
      </c>
      <c r="D375" s="25" t="s">
        <v>62</v>
      </c>
      <c r="E375" s="100" t="s">
        <v>62</v>
      </c>
      <c r="F375" s="26">
        <v>12424</v>
      </c>
      <c r="G375" s="22"/>
      <c r="H375" s="22" t="s">
        <v>1012</v>
      </c>
      <c r="I375" s="24" t="s">
        <v>1525</v>
      </c>
      <c r="J375" s="47">
        <v>73</v>
      </c>
      <c r="K375" s="42"/>
      <c r="L375" s="22" t="s">
        <v>26</v>
      </c>
      <c r="M375" s="186" t="s">
        <v>26</v>
      </c>
      <c r="N375" s="29" t="s">
        <v>1503</v>
      </c>
      <c r="O375" s="48"/>
      <c r="P375" s="47">
        <f t="shared" si="40"/>
        <v>73</v>
      </c>
      <c r="Q375" s="49">
        <v>24.32</v>
      </c>
      <c r="R375" s="50"/>
      <c r="S375" s="51">
        <f t="shared" si="42"/>
        <v>24.32</v>
      </c>
      <c r="T375" s="52">
        <f t="shared" si="43"/>
        <v>1775.3600000000001</v>
      </c>
      <c r="U375" s="29" t="s">
        <v>1607</v>
      </c>
    </row>
    <row r="376" spans="1:21" ht="17.100000000000001" customHeight="1" x14ac:dyDescent="0.25">
      <c r="A376" s="42">
        <v>350</v>
      </c>
      <c r="B376" s="43"/>
      <c r="C376" s="54" t="s">
        <v>1013</v>
      </c>
      <c r="D376" s="25" t="s">
        <v>1014</v>
      </c>
      <c r="E376" s="25" t="s">
        <v>1014</v>
      </c>
      <c r="F376" s="26">
        <v>23863</v>
      </c>
      <c r="G376" s="22"/>
      <c r="H376" s="22" t="s">
        <v>320</v>
      </c>
      <c r="I376" s="24" t="s">
        <v>1015</v>
      </c>
      <c r="J376" s="47">
        <v>155</v>
      </c>
      <c r="K376" s="42">
        <v>10</v>
      </c>
      <c r="L376" s="22" t="s">
        <v>26</v>
      </c>
      <c r="M376" s="28" t="s">
        <v>26</v>
      </c>
      <c r="N376" s="29"/>
      <c r="O376" s="48"/>
      <c r="P376" s="47">
        <f t="shared" si="40"/>
        <v>155</v>
      </c>
      <c r="Q376" s="49">
        <v>28.48</v>
      </c>
      <c r="R376" s="50"/>
      <c r="S376" s="51">
        <f t="shared" si="42"/>
        <v>28.48</v>
      </c>
      <c r="T376" s="52">
        <f t="shared" si="43"/>
        <v>4414.3999999999996</v>
      </c>
      <c r="U376" s="29"/>
    </row>
    <row r="377" spans="1:21" ht="17.100000000000001" customHeight="1" x14ac:dyDescent="0.25">
      <c r="A377" s="42">
        <v>351</v>
      </c>
      <c r="B377" s="43"/>
      <c r="C377" s="24" t="s">
        <v>1016</v>
      </c>
      <c r="D377" s="92" t="s">
        <v>62</v>
      </c>
      <c r="E377" s="100" t="s">
        <v>62</v>
      </c>
      <c r="F377" s="26">
        <v>20585</v>
      </c>
      <c r="G377" s="22"/>
      <c r="H377" s="22" t="s">
        <v>1017</v>
      </c>
      <c r="I377" s="24"/>
      <c r="J377" s="47">
        <v>211</v>
      </c>
      <c r="K377" s="42">
        <v>200</v>
      </c>
      <c r="L377" s="22" t="s">
        <v>26</v>
      </c>
      <c r="M377" s="39"/>
      <c r="N377" s="29" t="s">
        <v>1505</v>
      </c>
      <c r="O377" s="48"/>
      <c r="P377" s="47">
        <f t="shared" si="40"/>
        <v>211</v>
      </c>
      <c r="Q377" s="49">
        <v>13.41</v>
      </c>
      <c r="R377" s="50"/>
      <c r="S377" s="51">
        <f t="shared" si="42"/>
        <v>13.41</v>
      </c>
      <c r="T377" s="52">
        <f t="shared" si="43"/>
        <v>2829.51</v>
      </c>
      <c r="U377" s="29"/>
    </row>
    <row r="378" spans="1:21" ht="17.100000000000001" customHeight="1" x14ac:dyDescent="0.25">
      <c r="A378" s="42">
        <v>352</v>
      </c>
      <c r="B378" s="43"/>
      <c r="C378" s="24" t="s">
        <v>1018</v>
      </c>
      <c r="D378" s="88" t="s">
        <v>1019</v>
      </c>
      <c r="E378" s="88" t="s">
        <v>1019</v>
      </c>
      <c r="F378" s="26">
        <v>20610</v>
      </c>
      <c r="G378" s="22" t="s">
        <v>29</v>
      </c>
      <c r="H378" s="22" t="s">
        <v>1017</v>
      </c>
      <c r="I378" s="24" t="s">
        <v>1020</v>
      </c>
      <c r="J378" s="47">
        <v>309</v>
      </c>
      <c r="K378" s="42">
        <v>200</v>
      </c>
      <c r="L378" s="22" t="s">
        <v>26</v>
      </c>
      <c r="M378" s="28" t="s">
        <v>26</v>
      </c>
      <c r="N378" s="29"/>
      <c r="O378" s="48"/>
      <c r="P378" s="47">
        <f t="shared" si="40"/>
        <v>309</v>
      </c>
      <c r="Q378" s="49">
        <v>54.48</v>
      </c>
      <c r="R378" s="50"/>
      <c r="S378" s="51">
        <f t="shared" si="42"/>
        <v>54.48</v>
      </c>
      <c r="T378" s="52">
        <f t="shared" si="43"/>
        <v>16834.32</v>
      </c>
      <c r="U378" s="29"/>
    </row>
    <row r="379" spans="1:21" ht="17.100000000000001" customHeight="1" x14ac:dyDescent="0.25">
      <c r="A379" s="22">
        <v>353</v>
      </c>
      <c r="B379" s="29"/>
      <c r="C379" s="188" t="s">
        <v>1021</v>
      </c>
      <c r="D379" s="92" t="s">
        <v>62</v>
      </c>
      <c r="E379" s="100" t="s">
        <v>62</v>
      </c>
      <c r="F379" s="26">
        <v>5771</v>
      </c>
      <c r="G379" s="22"/>
      <c r="H379" s="22" t="s">
        <v>322</v>
      </c>
      <c r="I379" s="24"/>
      <c r="J379" s="47">
        <v>69</v>
      </c>
      <c r="K379" s="42">
        <v>6</v>
      </c>
      <c r="L379" s="22" t="s">
        <v>26</v>
      </c>
      <c r="M379" s="39"/>
      <c r="N379" s="29" t="s">
        <v>1507</v>
      </c>
      <c r="O379" s="48"/>
      <c r="P379" s="47">
        <f t="shared" si="40"/>
        <v>69</v>
      </c>
      <c r="Q379" s="49">
        <v>37.72</v>
      </c>
      <c r="R379" s="50"/>
      <c r="S379" s="51">
        <f t="shared" si="42"/>
        <v>37.72</v>
      </c>
      <c r="T379" s="52">
        <f t="shared" si="43"/>
        <v>2602.6799999999998</v>
      </c>
      <c r="U379" s="29" t="s">
        <v>1602</v>
      </c>
    </row>
    <row r="380" spans="1:21" ht="17.100000000000001" customHeight="1" x14ac:dyDescent="0.25">
      <c r="A380" s="22">
        <v>354</v>
      </c>
      <c r="B380" s="29"/>
      <c r="C380" s="188" t="s">
        <v>1022</v>
      </c>
      <c r="D380" s="92" t="s">
        <v>62</v>
      </c>
      <c r="E380" s="100" t="s">
        <v>62</v>
      </c>
      <c r="F380" s="26">
        <v>18500</v>
      </c>
      <c r="G380" s="22"/>
      <c r="H380" s="22" t="s">
        <v>1023</v>
      </c>
      <c r="I380" s="24"/>
      <c r="J380" s="47">
        <v>17</v>
      </c>
      <c r="K380" s="42">
        <v>5</v>
      </c>
      <c r="L380" s="22" t="s">
        <v>26</v>
      </c>
      <c r="M380" s="39"/>
      <c r="N380" s="29" t="s">
        <v>1506</v>
      </c>
      <c r="O380" s="48"/>
      <c r="P380" s="47">
        <f t="shared" si="40"/>
        <v>17</v>
      </c>
      <c r="Q380" s="49">
        <v>31.44</v>
      </c>
      <c r="R380" s="50"/>
      <c r="S380" s="51">
        <f t="shared" si="42"/>
        <v>31.44</v>
      </c>
      <c r="T380" s="52">
        <f t="shared" si="43"/>
        <v>534.48</v>
      </c>
      <c r="U380" s="29" t="s">
        <v>1602</v>
      </c>
    </row>
    <row r="381" spans="1:21" ht="17.100000000000001" customHeight="1" x14ac:dyDescent="0.25">
      <c r="A381" s="22">
        <v>355</v>
      </c>
      <c r="B381" s="29"/>
      <c r="C381" s="188" t="s">
        <v>1024</v>
      </c>
      <c r="D381" s="92" t="s">
        <v>62</v>
      </c>
      <c r="E381" s="100" t="s">
        <v>62</v>
      </c>
      <c r="F381" s="26">
        <v>18560</v>
      </c>
      <c r="G381" s="22"/>
      <c r="H381" s="22" t="s">
        <v>1025</v>
      </c>
      <c r="I381" s="24"/>
      <c r="J381" s="47">
        <v>18</v>
      </c>
      <c r="K381" s="42">
        <v>4</v>
      </c>
      <c r="L381" s="22" t="s">
        <v>26</v>
      </c>
      <c r="M381" s="39"/>
      <c r="N381" s="29" t="s">
        <v>1459</v>
      </c>
      <c r="O381" s="48"/>
      <c r="P381" s="47">
        <f t="shared" si="40"/>
        <v>18</v>
      </c>
      <c r="Q381" s="49">
        <v>9.61</v>
      </c>
      <c r="R381" s="50"/>
      <c r="S381" s="51">
        <f t="shared" si="42"/>
        <v>9.61</v>
      </c>
      <c r="T381" s="52">
        <f t="shared" si="43"/>
        <v>172.98</v>
      </c>
      <c r="U381" s="29" t="s">
        <v>1602</v>
      </c>
    </row>
    <row r="382" spans="1:21" ht="17.100000000000001" customHeight="1" x14ac:dyDescent="0.25">
      <c r="A382" s="42">
        <v>356</v>
      </c>
      <c r="B382" s="43"/>
      <c r="C382" s="188" t="s">
        <v>1026</v>
      </c>
      <c r="D382" s="25" t="s">
        <v>62</v>
      </c>
      <c r="E382" s="100" t="s">
        <v>62</v>
      </c>
      <c r="F382" s="26">
        <v>18540</v>
      </c>
      <c r="G382" s="22"/>
      <c r="H382" s="22" t="s">
        <v>1025</v>
      </c>
      <c r="I382" s="24"/>
      <c r="J382" s="47">
        <v>102</v>
      </c>
      <c r="K382" s="42">
        <v>4</v>
      </c>
      <c r="L382" s="22" t="s">
        <v>26</v>
      </c>
      <c r="M382" s="39"/>
      <c r="N382" s="29" t="s">
        <v>1459</v>
      </c>
      <c r="O382" s="48"/>
      <c r="P382" s="47">
        <f t="shared" si="40"/>
        <v>102</v>
      </c>
      <c r="Q382" s="49">
        <v>8.14</v>
      </c>
      <c r="R382" s="50"/>
      <c r="S382" s="51">
        <f t="shared" si="42"/>
        <v>8.14</v>
      </c>
      <c r="T382" s="52">
        <f t="shared" si="43"/>
        <v>830.28000000000009</v>
      </c>
      <c r="U382" s="29" t="s">
        <v>1602</v>
      </c>
    </row>
    <row r="383" spans="1:21" ht="17.100000000000001" customHeight="1" x14ac:dyDescent="0.25">
      <c r="A383" s="199" t="str">
        <f>"Pasta, Rice = "&amp;DOLLAR(SUM(T384:T404),2)</f>
        <v>Pasta, Rice = $103,301.89</v>
      </c>
      <c r="B383" s="199"/>
      <c r="C383" s="199"/>
      <c r="D383" s="14"/>
      <c r="E383" s="14"/>
      <c r="F383" s="13"/>
      <c r="G383" s="145"/>
      <c r="H383" s="12"/>
      <c r="I383" s="146" t="s">
        <v>20</v>
      </c>
      <c r="J383" s="68"/>
      <c r="K383" s="16"/>
      <c r="L383" s="68"/>
      <c r="M383" s="147"/>
      <c r="N383" s="16"/>
      <c r="O383" s="69"/>
      <c r="P383" s="67"/>
      <c r="Q383" s="19"/>
      <c r="R383" s="71"/>
      <c r="S383" s="71"/>
      <c r="T383" s="21"/>
      <c r="U383" s="16"/>
    </row>
    <row r="384" spans="1:21" ht="17.100000000000001" customHeight="1" x14ac:dyDescent="0.25">
      <c r="A384" s="42">
        <v>357</v>
      </c>
      <c r="B384" s="43"/>
      <c r="C384" s="113" t="s">
        <v>1027</v>
      </c>
      <c r="D384" s="36" t="s">
        <v>1028</v>
      </c>
      <c r="E384" s="36" t="s">
        <v>1028</v>
      </c>
      <c r="F384" s="26">
        <v>98757</v>
      </c>
      <c r="G384" s="22" t="s">
        <v>29</v>
      </c>
      <c r="H384" s="22" t="s">
        <v>1029</v>
      </c>
      <c r="I384" s="24" t="s">
        <v>1030</v>
      </c>
      <c r="J384" s="47">
        <v>169</v>
      </c>
      <c r="K384" s="42">
        <v>110</v>
      </c>
      <c r="L384" s="86" t="s">
        <v>26</v>
      </c>
      <c r="M384" s="28" t="s">
        <v>26</v>
      </c>
      <c r="N384" s="29"/>
      <c r="O384" s="48"/>
      <c r="P384" s="47">
        <f t="shared" ref="P384:P404" si="44">ROUND(IF(ISBLANK(O384)=TRUE,J384,(J384*K384)/O384),0)</f>
        <v>169</v>
      </c>
      <c r="Q384" s="49">
        <v>76.41</v>
      </c>
      <c r="R384" s="51">
        <v>18.47</v>
      </c>
      <c r="S384" s="51">
        <f t="shared" ref="S384:S404" si="45">IF(ISBLANK(Q384),0,(Q384-R384))</f>
        <v>57.94</v>
      </c>
      <c r="T384" s="52">
        <f t="shared" ref="T384:T404" si="46">P384*Q384</f>
        <v>12913.289999999999</v>
      </c>
      <c r="U384" s="29"/>
    </row>
    <row r="385" spans="1:21" ht="17.100000000000001" customHeight="1" x14ac:dyDescent="0.25">
      <c r="A385" s="42">
        <v>358</v>
      </c>
      <c r="B385" s="43"/>
      <c r="C385" s="148" t="s">
        <v>1031</v>
      </c>
      <c r="D385" s="36" t="s">
        <v>1032</v>
      </c>
      <c r="E385" s="36" t="s">
        <v>1032</v>
      </c>
      <c r="F385" s="26">
        <v>14003</v>
      </c>
      <c r="G385" s="76" t="s">
        <v>57</v>
      </c>
      <c r="H385" s="90" t="s">
        <v>441</v>
      </c>
      <c r="I385" s="89" t="s">
        <v>1033</v>
      </c>
      <c r="J385" s="47">
        <v>354</v>
      </c>
      <c r="K385" s="42">
        <v>20</v>
      </c>
      <c r="L385" s="86" t="s">
        <v>26</v>
      </c>
      <c r="M385" s="86" t="s">
        <v>26</v>
      </c>
      <c r="N385" s="29"/>
      <c r="O385" s="48"/>
      <c r="P385" s="47">
        <f t="shared" si="44"/>
        <v>354</v>
      </c>
      <c r="Q385" s="49">
        <v>15.92</v>
      </c>
      <c r="R385" s="50"/>
      <c r="S385" s="51">
        <f t="shared" si="45"/>
        <v>15.92</v>
      </c>
      <c r="T385" s="52">
        <f t="shared" si="46"/>
        <v>5635.68</v>
      </c>
      <c r="U385" s="29"/>
    </row>
    <row r="386" spans="1:21" ht="17.100000000000001" customHeight="1" x14ac:dyDescent="0.25">
      <c r="A386" s="42">
        <v>359</v>
      </c>
      <c r="B386" s="43"/>
      <c r="C386" s="148" t="s">
        <v>1034</v>
      </c>
      <c r="D386" s="25" t="s">
        <v>62</v>
      </c>
      <c r="E386" s="100" t="s">
        <v>62</v>
      </c>
      <c r="F386" s="41">
        <v>14195</v>
      </c>
      <c r="G386" s="76"/>
      <c r="H386" s="90" t="s">
        <v>441</v>
      </c>
      <c r="I386" s="89"/>
      <c r="J386" s="47">
        <v>174</v>
      </c>
      <c r="K386" s="42">
        <v>20</v>
      </c>
      <c r="L386" s="22" t="s">
        <v>26</v>
      </c>
      <c r="M386" s="39"/>
      <c r="N386" s="29" t="s">
        <v>1508</v>
      </c>
      <c r="O386" s="48"/>
      <c r="P386" s="47">
        <f t="shared" si="44"/>
        <v>174</v>
      </c>
      <c r="Q386" s="116">
        <v>17.38</v>
      </c>
      <c r="R386" s="50"/>
      <c r="S386" s="51">
        <f t="shared" si="45"/>
        <v>17.38</v>
      </c>
      <c r="T386" s="52">
        <f t="shared" si="46"/>
        <v>3024.12</v>
      </c>
      <c r="U386" s="29"/>
    </row>
    <row r="387" spans="1:21" ht="17.100000000000001" customHeight="1" x14ac:dyDescent="0.25">
      <c r="A387" s="22">
        <v>360</v>
      </c>
      <c r="B387" s="29"/>
      <c r="C387" s="24" t="s">
        <v>1035</v>
      </c>
      <c r="D387" s="25" t="s">
        <v>1036</v>
      </c>
      <c r="E387" s="25" t="s">
        <v>1036</v>
      </c>
      <c r="F387" s="26">
        <v>14338</v>
      </c>
      <c r="G387" s="76" t="s">
        <v>77</v>
      </c>
      <c r="H387" s="90" t="s">
        <v>441</v>
      </c>
      <c r="I387" s="89"/>
      <c r="J387" s="47">
        <v>71</v>
      </c>
      <c r="K387" s="42">
        <v>20</v>
      </c>
      <c r="L387" s="86" t="s">
        <v>26</v>
      </c>
      <c r="M387" s="86" t="s">
        <v>26</v>
      </c>
      <c r="N387" s="29"/>
      <c r="O387" s="48"/>
      <c r="P387" s="47">
        <f t="shared" si="44"/>
        <v>71</v>
      </c>
      <c r="Q387" s="49">
        <v>19.239999999999998</v>
      </c>
      <c r="R387" s="50"/>
      <c r="S387" s="51">
        <f t="shared" si="45"/>
        <v>19.239999999999998</v>
      </c>
      <c r="T387" s="52">
        <f t="shared" si="46"/>
        <v>1366.04</v>
      </c>
      <c r="U387" s="29"/>
    </row>
    <row r="388" spans="1:21" ht="17.100000000000001" customHeight="1" x14ac:dyDescent="0.25">
      <c r="A388" s="22">
        <v>361</v>
      </c>
      <c r="B388" s="29"/>
      <c r="C388" s="24" t="s">
        <v>1037</v>
      </c>
      <c r="D388" s="25" t="s">
        <v>1038</v>
      </c>
      <c r="E388" s="25" t="s">
        <v>1038</v>
      </c>
      <c r="F388" s="26">
        <v>38325</v>
      </c>
      <c r="G388" s="76" t="s">
        <v>23</v>
      </c>
      <c r="H388" s="90" t="s">
        <v>703</v>
      </c>
      <c r="I388" s="89" t="s">
        <v>1039</v>
      </c>
      <c r="J388" s="47">
        <v>91</v>
      </c>
      <c r="K388" s="42">
        <v>10</v>
      </c>
      <c r="L388" s="86" t="s">
        <v>26</v>
      </c>
      <c r="M388" s="28" t="s">
        <v>26</v>
      </c>
      <c r="N388" s="29"/>
      <c r="O388" s="48"/>
      <c r="P388" s="47">
        <f t="shared" si="44"/>
        <v>91</v>
      </c>
      <c r="Q388" s="49">
        <v>25.28</v>
      </c>
      <c r="R388" s="50"/>
      <c r="S388" s="51">
        <f t="shared" si="45"/>
        <v>25.28</v>
      </c>
      <c r="T388" s="52">
        <f t="shared" si="46"/>
        <v>2300.48</v>
      </c>
      <c r="U388" s="29"/>
    </row>
    <row r="389" spans="1:21" ht="17.100000000000001" customHeight="1" x14ac:dyDescent="0.25">
      <c r="A389" s="42">
        <v>362</v>
      </c>
      <c r="B389" s="43"/>
      <c r="C389" s="148" t="s">
        <v>1040</v>
      </c>
      <c r="D389" s="36" t="s">
        <v>1041</v>
      </c>
      <c r="E389" s="36" t="s">
        <v>1041</v>
      </c>
      <c r="F389" s="26">
        <v>14154</v>
      </c>
      <c r="G389" s="76" t="s">
        <v>57</v>
      </c>
      <c r="H389" s="90" t="s">
        <v>441</v>
      </c>
      <c r="I389" s="89" t="s">
        <v>1033</v>
      </c>
      <c r="J389" s="47">
        <v>351</v>
      </c>
      <c r="K389" s="42">
        <v>20</v>
      </c>
      <c r="L389" s="86" t="s">
        <v>26</v>
      </c>
      <c r="M389" s="28" t="s">
        <v>26</v>
      </c>
      <c r="N389" s="29"/>
      <c r="O389" s="48"/>
      <c r="P389" s="47">
        <f t="shared" si="44"/>
        <v>351</v>
      </c>
      <c r="Q389" s="49">
        <v>15.92</v>
      </c>
      <c r="R389" s="50"/>
      <c r="S389" s="51">
        <f t="shared" si="45"/>
        <v>15.92</v>
      </c>
      <c r="T389" s="52">
        <f t="shared" si="46"/>
        <v>5587.92</v>
      </c>
      <c r="U389" s="29"/>
    </row>
    <row r="390" spans="1:21" ht="17.100000000000001" customHeight="1" x14ac:dyDescent="0.25">
      <c r="A390" s="22">
        <v>363</v>
      </c>
      <c r="B390" s="29"/>
      <c r="C390" s="24" t="s">
        <v>1042</v>
      </c>
      <c r="D390" s="25" t="s">
        <v>62</v>
      </c>
      <c r="E390" s="100" t="s">
        <v>62</v>
      </c>
      <c r="F390" s="41">
        <v>14315</v>
      </c>
      <c r="G390" s="76"/>
      <c r="H390" s="90" t="s">
        <v>441</v>
      </c>
      <c r="I390" s="89"/>
      <c r="J390" s="47">
        <v>52</v>
      </c>
      <c r="K390" s="42">
        <v>20</v>
      </c>
      <c r="L390" s="22" t="s">
        <v>26</v>
      </c>
      <c r="M390" s="39"/>
      <c r="N390" s="29" t="s">
        <v>1508</v>
      </c>
      <c r="O390" s="48"/>
      <c r="P390" s="47">
        <f t="shared" si="44"/>
        <v>52</v>
      </c>
      <c r="Q390" s="182">
        <v>17.38</v>
      </c>
      <c r="R390" s="50"/>
      <c r="S390" s="51">
        <f t="shared" si="45"/>
        <v>17.38</v>
      </c>
      <c r="T390" s="52">
        <f t="shared" si="46"/>
        <v>903.76</v>
      </c>
      <c r="U390" s="29"/>
    </row>
    <row r="391" spans="1:21" ht="17.100000000000001" customHeight="1" x14ac:dyDescent="0.25">
      <c r="A391" s="22">
        <v>364</v>
      </c>
      <c r="B391" s="29"/>
      <c r="C391" s="24" t="s">
        <v>1043</v>
      </c>
      <c r="D391" s="25" t="s">
        <v>1044</v>
      </c>
      <c r="E391" s="25" t="s">
        <v>1044</v>
      </c>
      <c r="F391" s="26">
        <v>14323</v>
      </c>
      <c r="G391" s="76" t="s">
        <v>77</v>
      </c>
      <c r="H391" s="90" t="s">
        <v>441</v>
      </c>
      <c r="I391" s="89"/>
      <c r="J391" s="47">
        <v>77</v>
      </c>
      <c r="K391" s="42">
        <v>20</v>
      </c>
      <c r="L391" s="86" t="s">
        <v>26</v>
      </c>
      <c r="M391" s="28" t="s">
        <v>26</v>
      </c>
      <c r="N391" s="29"/>
      <c r="O391" s="48"/>
      <c r="P391" s="47">
        <f t="shared" si="44"/>
        <v>77</v>
      </c>
      <c r="Q391" s="49">
        <v>19.239999999999998</v>
      </c>
      <c r="R391" s="50"/>
      <c r="S391" s="51">
        <f t="shared" si="45"/>
        <v>19.239999999999998</v>
      </c>
      <c r="T391" s="52">
        <f t="shared" si="46"/>
        <v>1481.4799999999998</v>
      </c>
      <c r="U391" s="29"/>
    </row>
    <row r="392" spans="1:21" ht="17.100000000000001" customHeight="1" x14ac:dyDescent="0.25">
      <c r="A392" s="22">
        <v>365</v>
      </c>
      <c r="B392" s="29"/>
      <c r="C392" s="24" t="s">
        <v>1045</v>
      </c>
      <c r="D392" s="36" t="s">
        <v>1046</v>
      </c>
      <c r="E392" s="36" t="s">
        <v>1046</v>
      </c>
      <c r="F392" s="26">
        <v>12550</v>
      </c>
      <c r="G392" s="22"/>
      <c r="H392" s="22" t="s">
        <v>320</v>
      </c>
      <c r="I392" s="24" t="s">
        <v>1047</v>
      </c>
      <c r="J392" s="47">
        <v>24</v>
      </c>
      <c r="K392" s="42">
        <v>10</v>
      </c>
      <c r="L392" s="86" t="s">
        <v>120</v>
      </c>
      <c r="M392" s="86" t="s">
        <v>120</v>
      </c>
      <c r="N392" s="29"/>
      <c r="O392" s="48"/>
      <c r="P392" s="47">
        <f t="shared" si="44"/>
        <v>24</v>
      </c>
      <c r="Q392" s="49">
        <v>30.88</v>
      </c>
      <c r="R392" s="50"/>
      <c r="S392" s="51">
        <f t="shared" si="45"/>
        <v>30.88</v>
      </c>
      <c r="T392" s="52">
        <f t="shared" si="46"/>
        <v>741.12</v>
      </c>
      <c r="U392" s="29"/>
    </row>
    <row r="393" spans="1:21" ht="17.100000000000001" customHeight="1" x14ac:dyDescent="0.25">
      <c r="A393" s="42">
        <v>366</v>
      </c>
      <c r="B393" s="43"/>
      <c r="C393" s="113" t="s">
        <v>1048</v>
      </c>
      <c r="D393" s="36" t="s">
        <v>1049</v>
      </c>
      <c r="E393" s="36" t="s">
        <v>1049</v>
      </c>
      <c r="F393" s="26">
        <v>98738</v>
      </c>
      <c r="G393" s="22" t="s">
        <v>29</v>
      </c>
      <c r="H393" s="22" t="s">
        <v>1050</v>
      </c>
      <c r="I393" s="24" t="s">
        <v>1051</v>
      </c>
      <c r="J393" s="47">
        <v>129</v>
      </c>
      <c r="K393" s="42">
        <v>221</v>
      </c>
      <c r="L393" s="86" t="s">
        <v>26</v>
      </c>
      <c r="M393" s="28" t="s">
        <v>26</v>
      </c>
      <c r="N393" s="29"/>
      <c r="O393" s="48"/>
      <c r="P393" s="47">
        <f t="shared" si="44"/>
        <v>129</v>
      </c>
      <c r="Q393" s="49">
        <v>77.78</v>
      </c>
      <c r="R393" s="51">
        <v>8.5399999999999991</v>
      </c>
      <c r="S393" s="51">
        <f t="shared" si="45"/>
        <v>69.240000000000009</v>
      </c>
      <c r="T393" s="52">
        <f t="shared" si="46"/>
        <v>10033.620000000001</v>
      </c>
      <c r="U393" s="29"/>
    </row>
    <row r="394" spans="1:21" ht="17.100000000000001" customHeight="1" x14ac:dyDescent="0.25">
      <c r="A394" s="22">
        <v>367</v>
      </c>
      <c r="B394" s="29"/>
      <c r="C394" s="113" t="s">
        <v>1052</v>
      </c>
      <c r="D394" s="25" t="s">
        <v>1053</v>
      </c>
      <c r="E394" s="25" t="s">
        <v>1053</v>
      </c>
      <c r="F394" s="26">
        <v>98739</v>
      </c>
      <c r="G394" s="22" t="s">
        <v>29</v>
      </c>
      <c r="H394" s="22" t="s">
        <v>1054</v>
      </c>
      <c r="I394" s="24" t="s">
        <v>1055</v>
      </c>
      <c r="J394" s="47">
        <v>22</v>
      </c>
      <c r="K394" s="42">
        <v>140</v>
      </c>
      <c r="L394" s="86" t="s">
        <v>26</v>
      </c>
      <c r="M394" s="28" t="s">
        <v>26</v>
      </c>
      <c r="N394" s="29"/>
      <c r="O394" s="48"/>
      <c r="P394" s="47">
        <f t="shared" si="44"/>
        <v>22</v>
      </c>
      <c r="Q394" s="49">
        <v>76.38</v>
      </c>
      <c r="R394" s="51">
        <v>6.86</v>
      </c>
      <c r="S394" s="51">
        <f t="shared" si="45"/>
        <v>69.52</v>
      </c>
      <c r="T394" s="52">
        <f t="shared" si="46"/>
        <v>1680.36</v>
      </c>
      <c r="U394" s="29"/>
    </row>
    <row r="395" spans="1:21" ht="17.100000000000001" customHeight="1" x14ac:dyDescent="0.25">
      <c r="A395" s="22">
        <v>368</v>
      </c>
      <c r="B395" s="29"/>
      <c r="C395" s="188" t="s">
        <v>1056</v>
      </c>
      <c r="D395" s="25" t="s">
        <v>62</v>
      </c>
      <c r="E395" s="100" t="s">
        <v>62</v>
      </c>
      <c r="F395" s="26">
        <v>14692</v>
      </c>
      <c r="G395" s="76"/>
      <c r="H395" s="90" t="s">
        <v>1057</v>
      </c>
      <c r="I395" s="89" t="s">
        <v>1526</v>
      </c>
      <c r="J395" s="47">
        <v>74</v>
      </c>
      <c r="K395" s="42">
        <v>50</v>
      </c>
      <c r="L395" s="22" t="s">
        <v>26</v>
      </c>
      <c r="M395" s="186" t="s">
        <v>26</v>
      </c>
      <c r="N395" s="29" t="s">
        <v>1553</v>
      </c>
      <c r="O395" s="48"/>
      <c r="P395" s="47">
        <f t="shared" si="44"/>
        <v>74</v>
      </c>
      <c r="Q395" s="49">
        <v>16.82</v>
      </c>
      <c r="R395" s="50"/>
      <c r="S395" s="51">
        <v>16.82</v>
      </c>
      <c r="T395" s="52">
        <f t="shared" si="46"/>
        <v>1244.68</v>
      </c>
      <c r="U395" s="40" t="s">
        <v>1608</v>
      </c>
    </row>
    <row r="396" spans="1:21" ht="17.100000000000001" customHeight="1" x14ac:dyDescent="0.25">
      <c r="A396" s="53">
        <v>369</v>
      </c>
      <c r="B396" s="43"/>
      <c r="C396" s="188" t="s">
        <v>1058</v>
      </c>
      <c r="D396" s="97" t="s">
        <v>62</v>
      </c>
      <c r="E396" s="97" t="s">
        <v>62</v>
      </c>
      <c r="F396" s="26">
        <v>14659</v>
      </c>
      <c r="G396" s="56"/>
      <c r="H396" s="56" t="s">
        <v>1059</v>
      </c>
      <c r="I396" s="54" t="s">
        <v>340</v>
      </c>
      <c r="J396" s="57">
        <v>592</v>
      </c>
      <c r="K396" s="53">
        <v>25</v>
      </c>
      <c r="L396" s="56" t="s">
        <v>26</v>
      </c>
      <c r="M396" s="56" t="s">
        <v>26</v>
      </c>
      <c r="N396" s="58" t="s">
        <v>1509</v>
      </c>
      <c r="O396" s="59"/>
      <c r="P396" s="57">
        <f t="shared" si="44"/>
        <v>592</v>
      </c>
      <c r="Q396" s="49">
        <v>17.98</v>
      </c>
      <c r="R396" s="50"/>
      <c r="S396" s="60">
        <f t="shared" si="45"/>
        <v>17.98</v>
      </c>
      <c r="T396" s="61">
        <f t="shared" si="46"/>
        <v>10644.16</v>
      </c>
      <c r="U396" s="58" t="s">
        <v>1598</v>
      </c>
    </row>
    <row r="397" spans="1:21" ht="17.100000000000001" customHeight="1" x14ac:dyDescent="0.25">
      <c r="A397" s="42">
        <v>370</v>
      </c>
      <c r="B397" s="43"/>
      <c r="C397" s="148" t="s">
        <v>1060</v>
      </c>
      <c r="D397" s="36" t="s">
        <v>1061</v>
      </c>
      <c r="E397" s="36" t="s">
        <v>1061</v>
      </c>
      <c r="F397" s="26">
        <v>14333</v>
      </c>
      <c r="G397" s="76" t="s">
        <v>57</v>
      </c>
      <c r="H397" s="90" t="s">
        <v>441</v>
      </c>
      <c r="I397" s="89" t="s">
        <v>1033</v>
      </c>
      <c r="J397" s="47">
        <v>277</v>
      </c>
      <c r="K397" s="42">
        <v>20</v>
      </c>
      <c r="L397" s="86" t="s">
        <v>26</v>
      </c>
      <c r="M397" s="86" t="s">
        <v>26</v>
      </c>
      <c r="N397" s="29"/>
      <c r="O397" s="48"/>
      <c r="P397" s="47">
        <f t="shared" si="44"/>
        <v>277</v>
      </c>
      <c r="Q397" s="49">
        <v>15.92</v>
      </c>
      <c r="R397" s="50"/>
      <c r="S397" s="51">
        <f t="shared" si="45"/>
        <v>15.92</v>
      </c>
      <c r="T397" s="52">
        <f t="shared" si="46"/>
        <v>4409.84</v>
      </c>
      <c r="U397" s="29"/>
    </row>
    <row r="398" spans="1:21" ht="17.100000000000001" customHeight="1" x14ac:dyDescent="0.25">
      <c r="A398" s="42">
        <v>371</v>
      </c>
      <c r="B398" s="43"/>
      <c r="C398" s="148" t="s">
        <v>1062</v>
      </c>
      <c r="D398" s="25" t="s">
        <v>62</v>
      </c>
      <c r="E398" s="100" t="s">
        <v>62</v>
      </c>
      <c r="F398" s="26">
        <v>14175</v>
      </c>
      <c r="G398" s="76"/>
      <c r="H398" s="90" t="s">
        <v>441</v>
      </c>
      <c r="I398" s="89"/>
      <c r="J398" s="47">
        <v>393</v>
      </c>
      <c r="K398" s="42">
        <v>20</v>
      </c>
      <c r="L398" s="22" t="s">
        <v>26</v>
      </c>
      <c r="M398" s="39"/>
      <c r="N398" s="29" t="s">
        <v>1508</v>
      </c>
      <c r="O398" s="48"/>
      <c r="P398" s="47">
        <f t="shared" si="44"/>
        <v>393</v>
      </c>
      <c r="Q398" s="49">
        <v>17.38</v>
      </c>
      <c r="R398" s="50"/>
      <c r="S398" s="51">
        <f t="shared" si="45"/>
        <v>17.38</v>
      </c>
      <c r="T398" s="52">
        <f t="shared" si="46"/>
        <v>6830.3399999999992</v>
      </c>
      <c r="U398" s="29"/>
    </row>
    <row r="399" spans="1:21" ht="17.100000000000001" customHeight="1" x14ac:dyDescent="0.25">
      <c r="A399" s="42">
        <v>372</v>
      </c>
      <c r="B399" s="43"/>
      <c r="C399" s="148" t="s">
        <v>1063</v>
      </c>
      <c r="D399" s="25" t="s">
        <v>1064</v>
      </c>
      <c r="E399" s="25" t="s">
        <v>1064</v>
      </c>
      <c r="F399" s="26">
        <v>14324</v>
      </c>
      <c r="G399" s="76" t="s">
        <v>77</v>
      </c>
      <c r="H399" s="90" t="s">
        <v>441</v>
      </c>
      <c r="I399" s="89"/>
      <c r="J399" s="47">
        <v>113</v>
      </c>
      <c r="K399" s="42">
        <v>20</v>
      </c>
      <c r="L399" s="86" t="s">
        <v>26</v>
      </c>
      <c r="M399" s="28" t="s">
        <v>26</v>
      </c>
      <c r="N399" s="29"/>
      <c r="O399" s="48"/>
      <c r="P399" s="47">
        <f t="shared" si="44"/>
        <v>113</v>
      </c>
      <c r="Q399" s="49">
        <v>19.28</v>
      </c>
      <c r="R399" s="50"/>
      <c r="S399" s="51">
        <f t="shared" si="45"/>
        <v>19.28</v>
      </c>
      <c r="T399" s="52">
        <f t="shared" si="46"/>
        <v>2178.6400000000003</v>
      </c>
      <c r="U399" s="29"/>
    </row>
    <row r="400" spans="1:21" ht="17.100000000000001" customHeight="1" x14ac:dyDescent="0.25">
      <c r="A400" s="22">
        <v>373</v>
      </c>
      <c r="B400" s="29"/>
      <c r="C400" s="113" t="s">
        <v>1065</v>
      </c>
      <c r="D400" s="36" t="s">
        <v>1066</v>
      </c>
      <c r="E400" s="36" t="s">
        <v>1066</v>
      </c>
      <c r="F400" s="26">
        <v>98758</v>
      </c>
      <c r="G400" s="22" t="s">
        <v>29</v>
      </c>
      <c r="H400" s="22" t="s">
        <v>1067</v>
      </c>
      <c r="I400" s="24" t="s">
        <v>1068</v>
      </c>
      <c r="J400" s="47">
        <v>98</v>
      </c>
      <c r="K400" s="42">
        <v>224</v>
      </c>
      <c r="L400" s="86" t="s">
        <v>26</v>
      </c>
      <c r="M400" s="86" t="s">
        <v>26</v>
      </c>
      <c r="N400" s="29"/>
      <c r="O400" s="48"/>
      <c r="P400" s="47">
        <f t="shared" si="44"/>
        <v>98</v>
      </c>
      <c r="Q400" s="49">
        <v>81.16</v>
      </c>
      <c r="R400" s="51">
        <v>18.62</v>
      </c>
      <c r="S400" s="51">
        <f t="shared" si="45"/>
        <v>62.539999999999992</v>
      </c>
      <c r="T400" s="52">
        <f t="shared" si="46"/>
        <v>7953.6799999999994</v>
      </c>
      <c r="U400" s="29"/>
    </row>
    <row r="401" spans="1:21" ht="17.100000000000001" customHeight="1" x14ac:dyDescent="0.25">
      <c r="A401" s="42">
        <v>374</v>
      </c>
      <c r="B401" s="43"/>
      <c r="C401" s="148" t="s">
        <v>1069</v>
      </c>
      <c r="D401" s="36" t="s">
        <v>1070</v>
      </c>
      <c r="E401" s="36" t="s">
        <v>1070</v>
      </c>
      <c r="F401" s="26">
        <v>14384</v>
      </c>
      <c r="G401" s="76" t="s">
        <v>57</v>
      </c>
      <c r="H401" s="90" t="s">
        <v>441</v>
      </c>
      <c r="I401" s="89" t="s">
        <v>1033</v>
      </c>
      <c r="J401" s="47">
        <v>298</v>
      </c>
      <c r="K401" s="42">
        <v>20</v>
      </c>
      <c r="L401" s="86" t="s">
        <v>26</v>
      </c>
      <c r="M401" s="28" t="s">
        <v>26</v>
      </c>
      <c r="N401" s="29"/>
      <c r="O401" s="48"/>
      <c r="P401" s="47">
        <f t="shared" si="44"/>
        <v>298</v>
      </c>
      <c r="Q401" s="49">
        <v>15.92</v>
      </c>
      <c r="R401" s="50"/>
      <c r="S401" s="51">
        <f t="shared" si="45"/>
        <v>15.92</v>
      </c>
      <c r="T401" s="52">
        <f t="shared" si="46"/>
        <v>4744.16</v>
      </c>
      <c r="U401" s="29"/>
    </row>
    <row r="402" spans="1:21" ht="17.100000000000001" customHeight="1" x14ac:dyDescent="0.25">
      <c r="A402" s="22">
        <v>384</v>
      </c>
      <c r="B402" s="29"/>
      <c r="C402" s="188" t="s">
        <v>1071</v>
      </c>
      <c r="D402" s="25" t="s">
        <v>62</v>
      </c>
      <c r="E402" s="100" t="s">
        <v>62</v>
      </c>
      <c r="F402" s="26">
        <v>14170</v>
      </c>
      <c r="G402" s="76"/>
      <c r="H402" s="90" t="s">
        <v>441</v>
      </c>
      <c r="I402" s="89"/>
      <c r="J402" s="47">
        <v>41</v>
      </c>
      <c r="K402" s="42">
        <v>20</v>
      </c>
      <c r="L402" s="22" t="s">
        <v>26</v>
      </c>
      <c r="M402" s="39"/>
      <c r="N402" s="29" t="s">
        <v>1508</v>
      </c>
      <c r="O402" s="48"/>
      <c r="P402" s="47">
        <f t="shared" si="44"/>
        <v>41</v>
      </c>
      <c r="Q402" s="49">
        <v>17.38</v>
      </c>
      <c r="R402" s="50"/>
      <c r="S402" s="51">
        <f t="shared" si="45"/>
        <v>17.38</v>
      </c>
      <c r="T402" s="52">
        <f t="shared" si="46"/>
        <v>712.57999999999993</v>
      </c>
      <c r="U402" s="29"/>
    </row>
    <row r="403" spans="1:21" ht="17.100000000000001" customHeight="1" x14ac:dyDescent="0.25">
      <c r="A403" s="42">
        <v>376</v>
      </c>
      <c r="B403" s="43"/>
      <c r="C403" s="148" t="s">
        <v>1072</v>
      </c>
      <c r="D403" s="25" t="s">
        <v>1073</v>
      </c>
      <c r="E403" s="25" t="s">
        <v>1073</v>
      </c>
      <c r="F403" s="26">
        <v>14321</v>
      </c>
      <c r="G403" s="76" t="s">
        <v>77</v>
      </c>
      <c r="H403" s="90" t="s">
        <v>441</v>
      </c>
      <c r="I403" s="89"/>
      <c r="J403" s="47">
        <v>130</v>
      </c>
      <c r="K403" s="42">
        <v>20</v>
      </c>
      <c r="L403" s="86" t="s">
        <v>26</v>
      </c>
      <c r="M403" s="28"/>
      <c r="N403" s="29"/>
      <c r="O403" s="48"/>
      <c r="P403" s="47">
        <f t="shared" si="44"/>
        <v>130</v>
      </c>
      <c r="Q403" s="49">
        <v>19.28</v>
      </c>
      <c r="R403" s="50"/>
      <c r="S403" s="51">
        <f t="shared" si="45"/>
        <v>19.28</v>
      </c>
      <c r="T403" s="52">
        <f t="shared" si="46"/>
        <v>2506.4</v>
      </c>
      <c r="U403" s="29"/>
    </row>
    <row r="404" spans="1:21" ht="17.100000000000001" customHeight="1" x14ac:dyDescent="0.25">
      <c r="A404" s="42">
        <v>377</v>
      </c>
      <c r="B404" s="75"/>
      <c r="C404" s="149" t="s">
        <v>1074</v>
      </c>
      <c r="D404" s="25" t="s">
        <v>1075</v>
      </c>
      <c r="E404" s="25" t="s">
        <v>1075</v>
      </c>
      <c r="F404" s="41" t="s">
        <v>1482</v>
      </c>
      <c r="G404" s="76" t="s">
        <v>29</v>
      </c>
      <c r="H404" s="90" t="s">
        <v>613</v>
      </c>
      <c r="I404" s="89" t="s">
        <v>1076</v>
      </c>
      <c r="J404" s="47">
        <v>199</v>
      </c>
      <c r="K404" s="42">
        <v>30</v>
      </c>
      <c r="L404" s="86" t="s">
        <v>26</v>
      </c>
      <c r="M404" s="28" t="s">
        <v>26</v>
      </c>
      <c r="N404" s="29"/>
      <c r="O404" s="48"/>
      <c r="P404" s="47">
        <f t="shared" si="44"/>
        <v>199</v>
      </c>
      <c r="Q404" s="49">
        <v>82.46</v>
      </c>
      <c r="R404" s="60">
        <v>5.2</v>
      </c>
      <c r="S404" s="51">
        <f t="shared" si="45"/>
        <v>77.259999999999991</v>
      </c>
      <c r="T404" s="52">
        <f t="shared" si="46"/>
        <v>16409.539999999997</v>
      </c>
      <c r="U404" s="29"/>
    </row>
    <row r="405" spans="1:21" ht="17.100000000000001" customHeight="1" x14ac:dyDescent="0.25">
      <c r="A405" s="199" t="str">
        <f>"Pizza = "&amp;DOLLAR(SUM(T406:T420),2)</f>
        <v>Pizza = $398,707.96</v>
      </c>
      <c r="B405" s="199"/>
      <c r="C405" s="199"/>
      <c r="D405" s="12"/>
      <c r="E405" s="12"/>
      <c r="F405" s="64"/>
      <c r="G405" s="14"/>
      <c r="H405" s="14"/>
      <c r="I405" s="12"/>
      <c r="J405" s="67"/>
      <c r="K405" s="68"/>
      <c r="L405" s="16"/>
      <c r="M405" s="17"/>
      <c r="N405" s="16"/>
      <c r="O405" s="69"/>
      <c r="P405" s="67"/>
      <c r="Q405" s="70"/>
      <c r="R405" s="71"/>
      <c r="S405" s="71"/>
      <c r="T405" s="72"/>
      <c r="U405" s="16"/>
    </row>
    <row r="406" spans="1:21" ht="17.100000000000001" customHeight="1" x14ac:dyDescent="0.25">
      <c r="A406" s="42">
        <v>378</v>
      </c>
      <c r="B406" s="43"/>
      <c r="C406" s="113" t="s">
        <v>1077</v>
      </c>
      <c r="D406" s="36" t="s">
        <v>1078</v>
      </c>
      <c r="E406" s="36" t="s">
        <v>1078</v>
      </c>
      <c r="F406" s="63">
        <v>41977</v>
      </c>
      <c r="G406" s="22" t="s">
        <v>49</v>
      </c>
      <c r="H406" s="22" t="s">
        <v>1079</v>
      </c>
      <c r="I406" s="24" t="s">
        <v>1080</v>
      </c>
      <c r="J406" s="47">
        <v>430</v>
      </c>
      <c r="K406" s="42">
        <v>192</v>
      </c>
      <c r="L406" s="86" t="s">
        <v>26</v>
      </c>
      <c r="M406" s="28" t="s">
        <v>26</v>
      </c>
      <c r="N406" s="29"/>
      <c r="O406" s="48"/>
      <c r="P406" s="47">
        <f t="shared" ref="P406:P420" si="47">ROUND(IF(ISBLANK(O406)=TRUE,J406,(J406*K406)/O406),0)</f>
        <v>430</v>
      </c>
      <c r="Q406" s="49">
        <v>43.48</v>
      </c>
      <c r="R406" s="51">
        <v>10.08</v>
      </c>
      <c r="S406" s="51">
        <f t="shared" ref="S406:S420" si="48">IF(ISBLANK(Q406),0,(Q406-R406))</f>
        <v>33.4</v>
      </c>
      <c r="T406" s="52">
        <f t="shared" ref="T406:T420" si="49">P406*Q406</f>
        <v>18696.399999999998</v>
      </c>
      <c r="U406" s="29"/>
    </row>
    <row r="407" spans="1:21" ht="17.100000000000001" customHeight="1" x14ac:dyDescent="0.25">
      <c r="A407" s="22">
        <v>379</v>
      </c>
      <c r="B407" s="23"/>
      <c r="C407" s="113" t="s">
        <v>1081</v>
      </c>
      <c r="D407" s="36" t="s">
        <v>1082</v>
      </c>
      <c r="E407" s="36" t="s">
        <v>1082</v>
      </c>
      <c r="F407" s="26">
        <v>42141</v>
      </c>
      <c r="G407" s="22" t="s">
        <v>29</v>
      </c>
      <c r="H407" s="22" t="s">
        <v>67</v>
      </c>
      <c r="I407" s="24" t="s">
        <v>1083</v>
      </c>
      <c r="J407" s="27">
        <v>213</v>
      </c>
      <c r="K407" s="22">
        <v>144</v>
      </c>
      <c r="L407" s="86" t="s">
        <v>26</v>
      </c>
      <c r="M407" s="28" t="s">
        <v>26</v>
      </c>
      <c r="N407" s="29"/>
      <c r="O407" s="30"/>
      <c r="P407" s="27">
        <f t="shared" si="47"/>
        <v>213</v>
      </c>
      <c r="Q407" s="31">
        <v>58.48</v>
      </c>
      <c r="R407" s="33">
        <v>11.79</v>
      </c>
      <c r="S407" s="33">
        <f t="shared" si="48"/>
        <v>46.69</v>
      </c>
      <c r="T407" s="34">
        <f t="shared" si="49"/>
        <v>12456.24</v>
      </c>
      <c r="U407" s="29"/>
    </row>
    <row r="408" spans="1:21" ht="17.100000000000001" customHeight="1" x14ac:dyDescent="0.25">
      <c r="A408" s="22">
        <v>380</v>
      </c>
      <c r="B408" s="23"/>
      <c r="C408" s="113" t="s">
        <v>1084</v>
      </c>
      <c r="D408" s="36" t="s">
        <v>1085</v>
      </c>
      <c r="E408" s="36" t="s">
        <v>1085</v>
      </c>
      <c r="F408" s="26">
        <v>42004</v>
      </c>
      <c r="G408" s="22" t="s">
        <v>29</v>
      </c>
      <c r="H408" s="22" t="s">
        <v>1086</v>
      </c>
      <c r="I408" s="24" t="s">
        <v>1087</v>
      </c>
      <c r="J408" s="27">
        <v>494</v>
      </c>
      <c r="K408" s="22">
        <v>240</v>
      </c>
      <c r="L408" s="86" t="s">
        <v>26</v>
      </c>
      <c r="M408" s="28" t="s">
        <v>26</v>
      </c>
      <c r="N408" s="29"/>
      <c r="O408" s="30"/>
      <c r="P408" s="27">
        <f t="shared" si="47"/>
        <v>494</v>
      </c>
      <c r="Q408" s="31">
        <v>62.12</v>
      </c>
      <c r="R408" s="33">
        <v>12.47</v>
      </c>
      <c r="S408" s="33">
        <f t="shared" si="48"/>
        <v>49.65</v>
      </c>
      <c r="T408" s="34">
        <f t="shared" si="49"/>
        <v>30687.279999999999</v>
      </c>
      <c r="U408" s="29"/>
    </row>
    <row r="409" spans="1:21" ht="17.100000000000001" customHeight="1" x14ac:dyDescent="0.25">
      <c r="A409" s="42">
        <v>381</v>
      </c>
      <c r="B409" s="43"/>
      <c r="C409" s="24" t="s">
        <v>1088</v>
      </c>
      <c r="D409" s="36" t="s">
        <v>1089</v>
      </c>
      <c r="E409" s="36" t="s">
        <v>1089</v>
      </c>
      <c r="F409" s="26">
        <v>41408</v>
      </c>
      <c r="G409" s="22" t="s">
        <v>57</v>
      </c>
      <c r="H409" s="22" t="s">
        <v>259</v>
      </c>
      <c r="I409" s="24" t="s">
        <v>1090</v>
      </c>
      <c r="J409" s="47">
        <v>224</v>
      </c>
      <c r="K409" s="42">
        <v>96</v>
      </c>
      <c r="L409" s="86" t="s">
        <v>26</v>
      </c>
      <c r="M409" s="28" t="s">
        <v>26</v>
      </c>
      <c r="N409" s="29"/>
      <c r="O409" s="48"/>
      <c r="P409" s="47">
        <f t="shared" si="47"/>
        <v>224</v>
      </c>
      <c r="Q409" s="49">
        <v>46.68</v>
      </c>
      <c r="R409" s="50"/>
      <c r="S409" s="51">
        <f t="shared" si="48"/>
        <v>46.68</v>
      </c>
      <c r="T409" s="52">
        <f t="shared" si="49"/>
        <v>10456.32</v>
      </c>
      <c r="U409" s="29"/>
    </row>
    <row r="410" spans="1:21" ht="17.100000000000001" customHeight="1" x14ac:dyDescent="0.25">
      <c r="A410" s="42">
        <v>382</v>
      </c>
      <c r="B410" s="43"/>
      <c r="C410" s="24" t="s">
        <v>1091</v>
      </c>
      <c r="D410" s="25" t="s">
        <v>1092</v>
      </c>
      <c r="E410" s="25" t="s">
        <v>1092</v>
      </c>
      <c r="F410" s="26">
        <v>41683</v>
      </c>
      <c r="G410" s="22" t="s">
        <v>57</v>
      </c>
      <c r="H410" s="22" t="s">
        <v>1093</v>
      </c>
      <c r="I410" s="24" t="s">
        <v>1094</v>
      </c>
      <c r="J410" s="47">
        <v>483</v>
      </c>
      <c r="K410" s="42">
        <v>20</v>
      </c>
      <c r="L410" s="86" t="s">
        <v>26</v>
      </c>
      <c r="M410" s="28" t="s">
        <v>26</v>
      </c>
      <c r="N410" s="29"/>
      <c r="O410" s="48"/>
      <c r="P410" s="47">
        <f t="shared" si="47"/>
        <v>483</v>
      </c>
      <c r="Q410" s="49">
        <v>46.82</v>
      </c>
      <c r="R410" s="50"/>
      <c r="S410" s="51">
        <f t="shared" si="48"/>
        <v>46.82</v>
      </c>
      <c r="T410" s="52">
        <f t="shared" si="49"/>
        <v>22614.06</v>
      </c>
      <c r="U410" s="29"/>
    </row>
    <row r="411" spans="1:21" ht="17.100000000000001" customHeight="1" x14ac:dyDescent="0.25">
      <c r="A411" s="42">
        <v>383</v>
      </c>
      <c r="B411" s="43"/>
      <c r="C411" s="113" t="s">
        <v>1095</v>
      </c>
      <c r="D411" s="36" t="s">
        <v>1096</v>
      </c>
      <c r="E411" s="36" t="s">
        <v>1096</v>
      </c>
      <c r="F411" s="26">
        <v>41449</v>
      </c>
      <c r="G411" s="22" t="s">
        <v>29</v>
      </c>
      <c r="H411" s="22" t="s">
        <v>1097</v>
      </c>
      <c r="I411" s="24" t="s">
        <v>1098</v>
      </c>
      <c r="J411" s="47">
        <v>197</v>
      </c>
      <c r="K411" s="42">
        <v>20</v>
      </c>
      <c r="L411" s="86" t="s">
        <v>26</v>
      </c>
      <c r="M411" s="28" t="s">
        <v>26</v>
      </c>
      <c r="N411" s="29"/>
      <c r="O411" s="48"/>
      <c r="P411" s="47">
        <f t="shared" si="47"/>
        <v>197</v>
      </c>
      <c r="Q411" s="49">
        <v>45.76</v>
      </c>
      <c r="R411" s="51">
        <v>5.14</v>
      </c>
      <c r="S411" s="51">
        <f t="shared" si="48"/>
        <v>40.619999999999997</v>
      </c>
      <c r="T411" s="52">
        <f t="shared" si="49"/>
        <v>9014.7199999999993</v>
      </c>
      <c r="U411" s="29"/>
    </row>
    <row r="412" spans="1:21" ht="17.100000000000001" customHeight="1" x14ac:dyDescent="0.25">
      <c r="A412" s="42">
        <v>384</v>
      </c>
      <c r="B412" s="43"/>
      <c r="C412" s="24" t="s">
        <v>1099</v>
      </c>
      <c r="D412" s="36" t="s">
        <v>1100</v>
      </c>
      <c r="E412" s="36" t="s">
        <v>1100</v>
      </c>
      <c r="F412" s="26">
        <v>41904</v>
      </c>
      <c r="G412" s="22"/>
      <c r="H412" s="22" t="s">
        <v>1101</v>
      </c>
      <c r="I412" s="24"/>
      <c r="J412" s="47">
        <v>119</v>
      </c>
      <c r="K412" s="42">
        <v>24</v>
      </c>
      <c r="L412" s="22" t="s">
        <v>26</v>
      </c>
      <c r="M412" s="28" t="s">
        <v>26</v>
      </c>
      <c r="N412" s="29"/>
      <c r="O412" s="48"/>
      <c r="P412" s="47">
        <f t="shared" si="47"/>
        <v>119</v>
      </c>
      <c r="Q412" s="49">
        <v>41.68</v>
      </c>
      <c r="R412" s="50"/>
      <c r="S412" s="51">
        <f t="shared" si="48"/>
        <v>41.68</v>
      </c>
      <c r="T412" s="52">
        <f t="shared" si="49"/>
        <v>4959.92</v>
      </c>
      <c r="U412" s="29"/>
    </row>
    <row r="413" spans="1:21" ht="17.100000000000001" customHeight="1" x14ac:dyDescent="0.25">
      <c r="A413" s="42">
        <v>385</v>
      </c>
      <c r="B413" s="43"/>
      <c r="C413" s="113" t="s">
        <v>1102</v>
      </c>
      <c r="D413" s="36" t="s">
        <v>1103</v>
      </c>
      <c r="E413" s="36" t="s">
        <v>1103</v>
      </c>
      <c r="F413" s="26">
        <v>42292</v>
      </c>
      <c r="G413" s="22" t="s">
        <v>73</v>
      </c>
      <c r="H413" s="22" t="s">
        <v>1104</v>
      </c>
      <c r="I413" s="24" t="s">
        <v>1105</v>
      </c>
      <c r="J413" s="47">
        <v>525</v>
      </c>
      <c r="K413" s="42">
        <v>9</v>
      </c>
      <c r="L413" s="86" t="s">
        <v>26</v>
      </c>
      <c r="M413" s="28" t="s">
        <v>26</v>
      </c>
      <c r="N413" s="29"/>
      <c r="O413" s="48"/>
      <c r="P413" s="47">
        <f t="shared" si="47"/>
        <v>525</v>
      </c>
      <c r="Q413" s="49">
        <v>72.180000000000007</v>
      </c>
      <c r="R413" s="51">
        <v>14.97</v>
      </c>
      <c r="S413" s="51">
        <f t="shared" si="48"/>
        <v>57.210000000000008</v>
      </c>
      <c r="T413" s="52">
        <f t="shared" si="49"/>
        <v>37894.5</v>
      </c>
      <c r="U413" s="29"/>
    </row>
    <row r="414" spans="1:21" ht="17.100000000000001" customHeight="1" x14ac:dyDescent="0.25">
      <c r="A414" s="42">
        <v>386</v>
      </c>
      <c r="B414" s="43"/>
      <c r="C414" s="113" t="s">
        <v>1106</v>
      </c>
      <c r="D414" s="36" t="s">
        <v>1107</v>
      </c>
      <c r="E414" s="36" t="s">
        <v>1107</v>
      </c>
      <c r="F414" s="26">
        <v>42286</v>
      </c>
      <c r="G414" s="22" t="s">
        <v>73</v>
      </c>
      <c r="H414" s="22" t="s">
        <v>1108</v>
      </c>
      <c r="I414" s="24" t="s">
        <v>1109</v>
      </c>
      <c r="J414" s="47">
        <v>1137</v>
      </c>
      <c r="K414" s="42">
        <v>60</v>
      </c>
      <c r="L414" s="86" t="s">
        <v>26</v>
      </c>
      <c r="M414" s="28" t="s">
        <v>26</v>
      </c>
      <c r="N414" s="29"/>
      <c r="O414" s="48"/>
      <c r="P414" s="47">
        <f t="shared" si="47"/>
        <v>1137</v>
      </c>
      <c r="Q414" s="49">
        <v>47.22</v>
      </c>
      <c r="R414" s="51">
        <v>5.15</v>
      </c>
      <c r="S414" s="51">
        <f t="shared" si="48"/>
        <v>42.07</v>
      </c>
      <c r="T414" s="52">
        <f t="shared" si="49"/>
        <v>53689.14</v>
      </c>
      <c r="U414" s="29"/>
    </row>
    <row r="415" spans="1:21" ht="17.100000000000001" customHeight="1" x14ac:dyDescent="0.25">
      <c r="A415" s="42">
        <v>387</v>
      </c>
      <c r="B415" s="43"/>
      <c r="C415" s="113" t="s">
        <v>1110</v>
      </c>
      <c r="D415" s="36" t="s">
        <v>1111</v>
      </c>
      <c r="E415" s="36" t="s">
        <v>1111</v>
      </c>
      <c r="F415" s="26">
        <v>42027</v>
      </c>
      <c r="G415" s="22" t="s">
        <v>49</v>
      </c>
      <c r="H415" s="22" t="s">
        <v>1112</v>
      </c>
      <c r="I415" s="24" t="s">
        <v>1109</v>
      </c>
      <c r="J415" s="47">
        <v>287</v>
      </c>
      <c r="K415" s="42">
        <v>96</v>
      </c>
      <c r="L415" s="86" t="s">
        <v>26</v>
      </c>
      <c r="M415" s="28" t="s">
        <v>26</v>
      </c>
      <c r="N415" s="29"/>
      <c r="O415" s="48"/>
      <c r="P415" s="47">
        <f t="shared" si="47"/>
        <v>287</v>
      </c>
      <c r="Q415" s="49">
        <v>49.24</v>
      </c>
      <c r="R415" s="51">
        <v>6.68</v>
      </c>
      <c r="S415" s="51">
        <f t="shared" si="48"/>
        <v>42.56</v>
      </c>
      <c r="T415" s="52">
        <f t="shared" si="49"/>
        <v>14131.880000000001</v>
      </c>
      <c r="U415" s="29"/>
    </row>
    <row r="416" spans="1:21" ht="17.100000000000001" customHeight="1" x14ac:dyDescent="0.25">
      <c r="A416" s="42">
        <v>388</v>
      </c>
      <c r="B416" s="43"/>
      <c r="C416" s="113" t="s">
        <v>1113</v>
      </c>
      <c r="D416" s="36" t="s">
        <v>1114</v>
      </c>
      <c r="E416" s="36" t="s">
        <v>1114</v>
      </c>
      <c r="F416" s="26">
        <v>42275</v>
      </c>
      <c r="G416" s="22" t="s">
        <v>49</v>
      </c>
      <c r="H416" s="22" t="s">
        <v>1115</v>
      </c>
      <c r="I416" s="24" t="s">
        <v>1109</v>
      </c>
      <c r="J416" s="47">
        <v>1953</v>
      </c>
      <c r="K416" s="42">
        <v>72</v>
      </c>
      <c r="L416" s="86" t="s">
        <v>26</v>
      </c>
      <c r="M416" s="28" t="s">
        <v>26</v>
      </c>
      <c r="N416" s="29"/>
      <c r="O416" s="48"/>
      <c r="P416" s="47">
        <f t="shared" si="47"/>
        <v>1953</v>
      </c>
      <c r="Q416" s="49">
        <v>39.42</v>
      </c>
      <c r="R416" s="51">
        <v>7.57</v>
      </c>
      <c r="S416" s="51">
        <f t="shared" si="48"/>
        <v>31.85</v>
      </c>
      <c r="T416" s="52">
        <f t="shared" si="49"/>
        <v>76987.260000000009</v>
      </c>
      <c r="U416" s="29"/>
    </row>
    <row r="417" spans="1:21" ht="17.100000000000001" customHeight="1" x14ac:dyDescent="0.25">
      <c r="A417" s="42">
        <v>389</v>
      </c>
      <c r="B417" s="43"/>
      <c r="C417" s="113" t="s">
        <v>1116</v>
      </c>
      <c r="D417" s="36" t="s">
        <v>1117</v>
      </c>
      <c r="E417" s="36" t="s">
        <v>1117</v>
      </c>
      <c r="F417" s="26">
        <v>41973</v>
      </c>
      <c r="G417" s="22" t="s">
        <v>49</v>
      </c>
      <c r="H417" s="22" t="s">
        <v>1118</v>
      </c>
      <c r="I417" s="24" t="s">
        <v>1109</v>
      </c>
      <c r="J417" s="47">
        <v>605</v>
      </c>
      <c r="K417" s="42">
        <v>60</v>
      </c>
      <c r="L417" s="86" t="s">
        <v>26</v>
      </c>
      <c r="M417" s="28" t="s">
        <v>26</v>
      </c>
      <c r="N417" s="29"/>
      <c r="O417" s="48"/>
      <c r="P417" s="47">
        <f t="shared" si="47"/>
        <v>605</v>
      </c>
      <c r="Q417" s="49">
        <v>39.36</v>
      </c>
      <c r="R417" s="51">
        <v>4.49</v>
      </c>
      <c r="S417" s="51">
        <f t="shared" si="48"/>
        <v>34.869999999999997</v>
      </c>
      <c r="T417" s="52">
        <f t="shared" si="49"/>
        <v>23812.799999999999</v>
      </c>
      <c r="U417" s="29"/>
    </row>
    <row r="418" spans="1:21" ht="17.100000000000001" customHeight="1" x14ac:dyDescent="0.25">
      <c r="A418" s="42">
        <v>390</v>
      </c>
      <c r="B418" s="43"/>
      <c r="C418" s="113" t="s">
        <v>1119</v>
      </c>
      <c r="D418" s="36" t="s">
        <v>1120</v>
      </c>
      <c r="E418" s="36" t="s">
        <v>1120</v>
      </c>
      <c r="F418" s="26">
        <v>42287</v>
      </c>
      <c r="G418" s="22" t="s">
        <v>73</v>
      </c>
      <c r="H418" s="22" t="s">
        <v>1121</v>
      </c>
      <c r="I418" s="24" t="s">
        <v>1109</v>
      </c>
      <c r="J418" s="47">
        <v>437</v>
      </c>
      <c r="K418" s="42">
        <v>60</v>
      </c>
      <c r="L418" s="86" t="s">
        <v>26</v>
      </c>
      <c r="M418" s="28" t="s">
        <v>26</v>
      </c>
      <c r="N418" s="29"/>
      <c r="O418" s="48"/>
      <c r="P418" s="47">
        <f t="shared" si="47"/>
        <v>437</v>
      </c>
      <c r="Q418" s="49">
        <v>52.78</v>
      </c>
      <c r="R418" s="51">
        <v>9.84</v>
      </c>
      <c r="S418" s="51">
        <f t="shared" si="48"/>
        <v>42.94</v>
      </c>
      <c r="T418" s="52">
        <f t="shared" si="49"/>
        <v>23064.86</v>
      </c>
      <c r="U418" s="29"/>
    </row>
    <row r="419" spans="1:21" ht="17.100000000000001" customHeight="1" x14ac:dyDescent="0.25">
      <c r="A419" s="42">
        <v>391</v>
      </c>
      <c r="B419" s="43"/>
      <c r="C419" s="113" t="s">
        <v>1122</v>
      </c>
      <c r="D419" s="36" t="s">
        <v>1123</v>
      </c>
      <c r="E419" s="36" t="s">
        <v>1123</v>
      </c>
      <c r="F419" s="26">
        <v>41988</v>
      </c>
      <c r="G419" s="22" t="s">
        <v>73</v>
      </c>
      <c r="H419" s="22" t="s">
        <v>1124</v>
      </c>
      <c r="I419" s="24" t="s">
        <v>1105</v>
      </c>
      <c r="J419" s="47">
        <v>435</v>
      </c>
      <c r="K419" s="42">
        <v>96</v>
      </c>
      <c r="L419" s="86" t="s">
        <v>26</v>
      </c>
      <c r="M419" s="28" t="s">
        <v>26</v>
      </c>
      <c r="N419" s="29"/>
      <c r="O419" s="48"/>
      <c r="P419" s="47">
        <f t="shared" si="47"/>
        <v>435</v>
      </c>
      <c r="Q419" s="49">
        <v>45.38</v>
      </c>
      <c r="R419" s="51">
        <v>7.48</v>
      </c>
      <c r="S419" s="51">
        <f t="shared" si="48"/>
        <v>37.900000000000006</v>
      </c>
      <c r="T419" s="52">
        <f t="shared" si="49"/>
        <v>19740.300000000003</v>
      </c>
      <c r="U419" s="29"/>
    </row>
    <row r="420" spans="1:21" ht="17.100000000000001" customHeight="1" x14ac:dyDescent="0.25">
      <c r="A420" s="42">
        <v>392</v>
      </c>
      <c r="B420" s="43"/>
      <c r="C420" s="113" t="s">
        <v>1125</v>
      </c>
      <c r="D420" s="36" t="s">
        <v>1126</v>
      </c>
      <c r="E420" s="36" t="s">
        <v>1126</v>
      </c>
      <c r="F420" s="63">
        <v>41956</v>
      </c>
      <c r="G420" s="22" t="s">
        <v>29</v>
      </c>
      <c r="H420" s="22" t="s">
        <v>1127</v>
      </c>
      <c r="I420" s="24" t="s">
        <v>1109</v>
      </c>
      <c r="J420" s="47">
        <v>546</v>
      </c>
      <c r="K420" s="42">
        <v>90</v>
      </c>
      <c r="L420" s="86" t="s">
        <v>26</v>
      </c>
      <c r="M420" s="28" t="s">
        <v>26</v>
      </c>
      <c r="N420" s="29"/>
      <c r="O420" s="48"/>
      <c r="P420" s="47">
        <f t="shared" si="47"/>
        <v>546</v>
      </c>
      <c r="Q420" s="49">
        <v>74.180000000000007</v>
      </c>
      <c r="R420" s="51">
        <v>19.02</v>
      </c>
      <c r="S420" s="51">
        <f t="shared" si="48"/>
        <v>55.160000000000011</v>
      </c>
      <c r="T420" s="52">
        <f t="shared" si="49"/>
        <v>40502.280000000006</v>
      </c>
      <c r="U420" s="29"/>
    </row>
    <row r="421" spans="1:21" ht="17.100000000000001" customHeight="1" x14ac:dyDescent="0.25">
      <c r="A421" s="199" t="str">
        <f>"Potato = "&amp;DOLLAR(SUM(T422:T436),2)</f>
        <v>Potato = $257,223.80</v>
      </c>
      <c r="B421" s="199"/>
      <c r="C421" s="199"/>
      <c r="D421" s="12"/>
      <c r="E421" s="12"/>
      <c r="F421" s="64"/>
      <c r="G421" s="14"/>
      <c r="H421" s="14"/>
      <c r="I421" s="12"/>
      <c r="J421" s="67"/>
      <c r="K421" s="68"/>
      <c r="L421" s="16"/>
      <c r="M421" s="17"/>
      <c r="N421" s="16"/>
      <c r="O421" s="69"/>
      <c r="P421" s="67"/>
      <c r="Q421" s="70"/>
      <c r="R421" s="71"/>
      <c r="S421" s="71"/>
      <c r="T421" s="72"/>
      <c r="U421" s="16"/>
    </row>
    <row r="422" spans="1:21" ht="17.100000000000001" customHeight="1" x14ac:dyDescent="0.25">
      <c r="A422" s="53">
        <v>393</v>
      </c>
      <c r="B422" s="43"/>
      <c r="C422" s="54" t="s">
        <v>1128</v>
      </c>
      <c r="D422" s="97" t="s">
        <v>62</v>
      </c>
      <c r="E422" s="97" t="s">
        <v>62</v>
      </c>
      <c r="F422" s="26">
        <v>32140</v>
      </c>
      <c r="G422" s="56"/>
      <c r="H422" s="56" t="s">
        <v>204</v>
      </c>
      <c r="I422" s="54" t="s">
        <v>340</v>
      </c>
      <c r="J422" s="57">
        <v>1096</v>
      </c>
      <c r="K422" s="53">
        <v>30</v>
      </c>
      <c r="L422" s="150" t="s">
        <v>120</v>
      </c>
      <c r="M422" s="39"/>
      <c r="N422" s="58" t="s">
        <v>1564</v>
      </c>
      <c r="O422" s="59"/>
      <c r="P422" s="57">
        <f t="shared" ref="P422:P429" si="50">ROUND(IF(ISBLANK(O422)=TRUE,J422,(J422*K422)/O422),0)</f>
        <v>1096</v>
      </c>
      <c r="Q422" s="49">
        <v>27.82</v>
      </c>
      <c r="R422" s="50"/>
      <c r="S422" s="60">
        <f t="shared" ref="S422:S436" si="51">IF(ISBLANK(Q422),0,(Q422-R422))</f>
        <v>27.82</v>
      </c>
      <c r="T422" s="61">
        <f t="shared" ref="T422:T429" si="52">P422*Q422</f>
        <v>30490.720000000001</v>
      </c>
      <c r="U422" s="58" t="s">
        <v>1594</v>
      </c>
    </row>
    <row r="423" spans="1:21" ht="17.100000000000001" customHeight="1" x14ac:dyDescent="0.25">
      <c r="A423" s="42">
        <v>394</v>
      </c>
      <c r="B423" s="43"/>
      <c r="C423" s="24" t="s">
        <v>1129</v>
      </c>
      <c r="D423" s="36" t="s">
        <v>1130</v>
      </c>
      <c r="E423" s="36" t="s">
        <v>1130</v>
      </c>
      <c r="F423" s="63">
        <v>32016</v>
      </c>
      <c r="G423" s="22" t="s">
        <v>73</v>
      </c>
      <c r="H423" s="22" t="s">
        <v>204</v>
      </c>
      <c r="I423" s="120" t="s">
        <v>1131</v>
      </c>
      <c r="J423" s="47">
        <v>550</v>
      </c>
      <c r="K423" s="42">
        <v>30</v>
      </c>
      <c r="L423" s="22" t="s">
        <v>26</v>
      </c>
      <c r="M423" s="28" t="s">
        <v>26</v>
      </c>
      <c r="N423" s="29"/>
      <c r="O423" s="48"/>
      <c r="P423" s="47">
        <f t="shared" si="50"/>
        <v>550</v>
      </c>
      <c r="Q423" s="182">
        <v>35.28</v>
      </c>
      <c r="R423" s="50"/>
      <c r="S423" s="51">
        <f t="shared" si="51"/>
        <v>35.28</v>
      </c>
      <c r="T423" s="52">
        <f t="shared" si="52"/>
        <v>19404</v>
      </c>
      <c r="U423" s="29" t="s">
        <v>1595</v>
      </c>
    </row>
    <row r="424" spans="1:21" ht="17.100000000000001" customHeight="1" x14ac:dyDescent="0.25">
      <c r="A424" s="53">
        <v>395</v>
      </c>
      <c r="B424" s="43"/>
      <c r="C424" s="54" t="s">
        <v>1132</v>
      </c>
      <c r="D424" s="101" t="s">
        <v>1133</v>
      </c>
      <c r="E424" s="101" t="s">
        <v>1133</v>
      </c>
      <c r="F424" s="26">
        <v>32085</v>
      </c>
      <c r="G424" s="56" t="s">
        <v>73</v>
      </c>
      <c r="H424" s="56" t="s">
        <v>204</v>
      </c>
      <c r="I424" s="151"/>
      <c r="J424" s="57">
        <v>1341</v>
      </c>
      <c r="K424" s="53">
        <v>30</v>
      </c>
      <c r="L424" s="56" t="s">
        <v>26</v>
      </c>
      <c r="M424" s="28" t="s">
        <v>26</v>
      </c>
      <c r="N424" s="58"/>
      <c r="O424" s="59"/>
      <c r="P424" s="57">
        <f t="shared" si="50"/>
        <v>1341</v>
      </c>
      <c r="Q424" s="182">
        <v>26.58</v>
      </c>
      <c r="R424" s="50"/>
      <c r="S424" s="60">
        <f t="shared" si="51"/>
        <v>26.58</v>
      </c>
      <c r="T424" s="61">
        <f t="shared" si="52"/>
        <v>35643.78</v>
      </c>
      <c r="U424" s="58" t="s">
        <v>1565</v>
      </c>
    </row>
    <row r="425" spans="1:21" ht="17.100000000000001" customHeight="1" x14ac:dyDescent="0.25">
      <c r="A425" s="42">
        <v>396</v>
      </c>
      <c r="B425" s="43"/>
      <c r="C425" s="24" t="s">
        <v>1134</v>
      </c>
      <c r="D425" s="36" t="s">
        <v>1135</v>
      </c>
      <c r="E425" s="36" t="s">
        <v>1135</v>
      </c>
      <c r="F425" s="26">
        <v>32075</v>
      </c>
      <c r="G425" s="22" t="s">
        <v>73</v>
      </c>
      <c r="H425" s="22" t="s">
        <v>1136</v>
      </c>
      <c r="I425" s="24" t="s">
        <v>1137</v>
      </c>
      <c r="J425" s="47">
        <v>857</v>
      </c>
      <c r="K425" s="42">
        <v>24</v>
      </c>
      <c r="L425" s="22" t="s">
        <v>26</v>
      </c>
      <c r="M425" s="28" t="s">
        <v>26</v>
      </c>
      <c r="N425" s="29"/>
      <c r="O425" s="48"/>
      <c r="P425" s="47">
        <f t="shared" si="50"/>
        <v>857</v>
      </c>
      <c r="Q425" s="182">
        <v>28.76</v>
      </c>
      <c r="R425" s="50"/>
      <c r="S425" s="51">
        <f t="shared" si="51"/>
        <v>28.76</v>
      </c>
      <c r="T425" s="52">
        <f t="shared" si="52"/>
        <v>24647.32</v>
      </c>
      <c r="U425" s="29" t="s">
        <v>1595</v>
      </c>
    </row>
    <row r="426" spans="1:21" ht="17.100000000000001" customHeight="1" x14ac:dyDescent="0.25">
      <c r="A426" s="42">
        <v>397</v>
      </c>
      <c r="B426" s="187"/>
      <c r="C426" s="24" t="s">
        <v>1138</v>
      </c>
      <c r="D426" s="36" t="s">
        <v>1139</v>
      </c>
      <c r="E426" s="36" t="s">
        <v>1139</v>
      </c>
      <c r="F426" s="26">
        <v>32361</v>
      </c>
      <c r="G426" s="22" t="s">
        <v>73</v>
      </c>
      <c r="H426" s="22" t="s">
        <v>1140</v>
      </c>
      <c r="I426" s="24" t="s">
        <v>1141</v>
      </c>
      <c r="J426" s="47">
        <v>144</v>
      </c>
      <c r="K426" s="42">
        <v>15</v>
      </c>
      <c r="L426" s="22" t="s">
        <v>26</v>
      </c>
      <c r="M426" s="28" t="s">
        <v>26</v>
      </c>
      <c r="N426" s="29"/>
      <c r="O426" s="48"/>
      <c r="P426" s="47">
        <f t="shared" si="50"/>
        <v>144</v>
      </c>
      <c r="Q426" s="182">
        <v>27.62</v>
      </c>
      <c r="R426" s="50"/>
      <c r="S426" s="51">
        <f t="shared" si="51"/>
        <v>27.62</v>
      </c>
      <c r="T426" s="52">
        <f t="shared" si="52"/>
        <v>3977.28</v>
      </c>
      <c r="U426" s="29" t="s">
        <v>1595</v>
      </c>
    </row>
    <row r="427" spans="1:21" ht="17.100000000000001" customHeight="1" x14ac:dyDescent="0.25">
      <c r="A427" s="42">
        <v>398</v>
      </c>
      <c r="B427" s="187"/>
      <c r="C427" s="24" t="s">
        <v>1142</v>
      </c>
      <c r="D427" s="88" t="s">
        <v>1143</v>
      </c>
      <c r="E427" s="88" t="s">
        <v>1143</v>
      </c>
      <c r="F427" s="184">
        <v>98038</v>
      </c>
      <c r="G427" s="56" t="s">
        <v>73</v>
      </c>
      <c r="H427" s="56" t="s">
        <v>596</v>
      </c>
      <c r="I427" s="120" t="s">
        <v>1144</v>
      </c>
      <c r="J427" s="47">
        <v>207</v>
      </c>
      <c r="K427" s="42">
        <v>15</v>
      </c>
      <c r="L427" s="22" t="s">
        <v>26</v>
      </c>
      <c r="M427" s="28" t="s">
        <v>26</v>
      </c>
      <c r="N427" s="29"/>
      <c r="O427" s="48"/>
      <c r="P427" s="47">
        <f t="shared" si="50"/>
        <v>207</v>
      </c>
      <c r="Q427" s="182">
        <v>28.52</v>
      </c>
      <c r="R427" s="50"/>
      <c r="S427" s="51">
        <f t="shared" si="51"/>
        <v>28.52</v>
      </c>
      <c r="T427" s="52">
        <f t="shared" si="52"/>
        <v>5903.64</v>
      </c>
      <c r="U427" s="29" t="s">
        <v>1595</v>
      </c>
    </row>
    <row r="428" spans="1:21" ht="17.100000000000001" customHeight="1" x14ac:dyDescent="0.25">
      <c r="A428" s="42">
        <v>399</v>
      </c>
      <c r="B428" s="43"/>
      <c r="C428" s="91" t="s">
        <v>1145</v>
      </c>
      <c r="D428" s="88" t="s">
        <v>1146</v>
      </c>
      <c r="E428" s="88" t="s">
        <v>1146</v>
      </c>
      <c r="F428" s="184">
        <v>32035</v>
      </c>
      <c r="G428" s="82" t="s">
        <v>73</v>
      </c>
      <c r="H428" s="74" t="s">
        <v>1147</v>
      </c>
      <c r="I428" s="89" t="s">
        <v>1148</v>
      </c>
      <c r="J428" s="47">
        <v>449</v>
      </c>
      <c r="K428" s="42">
        <v>24</v>
      </c>
      <c r="L428" s="22" t="s">
        <v>26</v>
      </c>
      <c r="M428" s="28" t="s">
        <v>26</v>
      </c>
      <c r="N428" s="29"/>
      <c r="O428" s="48"/>
      <c r="P428" s="47">
        <f t="shared" si="50"/>
        <v>449</v>
      </c>
      <c r="Q428" s="182">
        <v>31.56</v>
      </c>
      <c r="R428" s="50"/>
      <c r="S428" s="51">
        <f t="shared" si="51"/>
        <v>31.56</v>
      </c>
      <c r="T428" s="52">
        <f t="shared" si="52"/>
        <v>14170.439999999999</v>
      </c>
      <c r="U428" s="29" t="s">
        <v>1595</v>
      </c>
    </row>
    <row r="429" spans="1:21" ht="17.100000000000001" customHeight="1" x14ac:dyDescent="0.25">
      <c r="A429" s="220">
        <v>400</v>
      </c>
      <c r="B429" s="224"/>
      <c r="C429" s="222" t="s">
        <v>1149</v>
      </c>
      <c r="D429" s="36" t="s">
        <v>1150</v>
      </c>
      <c r="E429" s="36" t="s">
        <v>1150</v>
      </c>
      <c r="F429" s="218">
        <v>4185</v>
      </c>
      <c r="G429" s="56" t="s">
        <v>73</v>
      </c>
      <c r="H429" s="56" t="s">
        <v>1151</v>
      </c>
      <c r="I429" s="24"/>
      <c r="J429" s="206">
        <v>608</v>
      </c>
      <c r="K429" s="220">
        <v>12</v>
      </c>
      <c r="L429" s="22" t="s">
        <v>26</v>
      </c>
      <c r="M429" s="28" t="s">
        <v>26</v>
      </c>
      <c r="N429" s="211"/>
      <c r="O429" s="205"/>
      <c r="P429" s="206">
        <f t="shared" si="50"/>
        <v>608</v>
      </c>
      <c r="Q429" s="207">
        <v>44.28</v>
      </c>
      <c r="R429" s="208"/>
      <c r="S429" s="209">
        <f t="shared" si="51"/>
        <v>44.28</v>
      </c>
      <c r="T429" s="210">
        <f t="shared" si="52"/>
        <v>26922.240000000002</v>
      </c>
      <c r="U429" s="211" t="s">
        <v>1596</v>
      </c>
    </row>
    <row r="430" spans="1:21" ht="17.100000000000001" customHeight="1" x14ac:dyDescent="0.25">
      <c r="A430" s="220"/>
      <c r="B430" s="225"/>
      <c r="C430" s="222"/>
      <c r="D430" s="36" t="s">
        <v>1152</v>
      </c>
      <c r="E430" s="37" t="s">
        <v>1153</v>
      </c>
      <c r="F430" s="218"/>
      <c r="G430" s="56" t="s">
        <v>1154</v>
      </c>
      <c r="H430" s="56" t="s">
        <v>977</v>
      </c>
      <c r="I430" s="24" t="s">
        <v>1155</v>
      </c>
      <c r="J430" s="206" t="e">
        <v>#N/A</v>
      </c>
      <c r="K430" s="220"/>
      <c r="L430" s="86" t="s">
        <v>26</v>
      </c>
      <c r="M430" s="28" t="s">
        <v>26</v>
      </c>
      <c r="N430" s="211"/>
      <c r="O430" s="205"/>
      <c r="P430" s="206"/>
      <c r="Q430" s="207"/>
      <c r="R430" s="208"/>
      <c r="S430" s="209"/>
      <c r="T430" s="210"/>
      <c r="U430" s="211"/>
    </row>
    <row r="431" spans="1:21" ht="17.100000000000001" customHeight="1" x14ac:dyDescent="0.25">
      <c r="A431" s="42">
        <v>401</v>
      </c>
      <c r="B431" s="43"/>
      <c r="C431" s="24" t="s">
        <v>1156</v>
      </c>
      <c r="D431" s="36" t="s">
        <v>1157</v>
      </c>
      <c r="E431" s="36" t="s">
        <v>1157</v>
      </c>
      <c r="F431" s="184">
        <v>32271</v>
      </c>
      <c r="G431" s="56" t="s">
        <v>73</v>
      </c>
      <c r="H431" s="56" t="s">
        <v>204</v>
      </c>
      <c r="I431" s="24" t="s">
        <v>1158</v>
      </c>
      <c r="J431" s="47">
        <v>295</v>
      </c>
      <c r="K431" s="42">
        <v>30</v>
      </c>
      <c r="L431" s="22" t="s">
        <v>26</v>
      </c>
      <c r="M431" s="28" t="s">
        <v>26</v>
      </c>
      <c r="N431" s="29"/>
      <c r="O431" s="48"/>
      <c r="P431" s="47">
        <f>ROUND(IF(ISBLANK(O431)=TRUE,J431,(J431*K431)/O431),0)</f>
        <v>295</v>
      </c>
      <c r="Q431" s="49">
        <v>38.44</v>
      </c>
      <c r="R431" s="50"/>
      <c r="S431" s="51">
        <f t="shared" si="51"/>
        <v>38.44</v>
      </c>
      <c r="T431" s="52">
        <f>P431*Q431</f>
        <v>11339.8</v>
      </c>
      <c r="U431" s="29" t="s">
        <v>1595</v>
      </c>
    </row>
    <row r="432" spans="1:21" ht="17.100000000000001" customHeight="1" x14ac:dyDescent="0.25">
      <c r="A432" s="42">
        <v>402</v>
      </c>
      <c r="B432" s="43"/>
      <c r="C432" s="89" t="s">
        <v>1159</v>
      </c>
      <c r="D432" s="25" t="s">
        <v>1160</v>
      </c>
      <c r="E432" s="25" t="s">
        <v>1160</v>
      </c>
      <c r="F432" s="184">
        <v>32096</v>
      </c>
      <c r="G432" s="82"/>
      <c r="H432" s="74" t="s">
        <v>1161</v>
      </c>
      <c r="I432" s="89" t="s">
        <v>1162</v>
      </c>
      <c r="J432" s="47">
        <v>517</v>
      </c>
      <c r="K432" s="42">
        <v>240</v>
      </c>
      <c r="L432" s="22" t="s">
        <v>26</v>
      </c>
      <c r="M432" s="28" t="s">
        <v>26</v>
      </c>
      <c r="N432" s="29"/>
      <c r="O432" s="48"/>
      <c r="P432" s="47">
        <f>ROUND(IF(ISBLANK(O432)=TRUE,J432,(J432*K432)/O432),0)</f>
        <v>517</v>
      </c>
      <c r="Q432" s="49">
        <v>29.78</v>
      </c>
      <c r="R432" s="50"/>
      <c r="S432" s="51">
        <f t="shared" si="51"/>
        <v>29.78</v>
      </c>
      <c r="T432" s="52">
        <f>P432*Q432</f>
        <v>15396.26</v>
      </c>
      <c r="U432" s="29" t="s">
        <v>1595</v>
      </c>
    </row>
    <row r="433" spans="1:21" ht="17.100000000000001" customHeight="1" x14ac:dyDescent="0.25">
      <c r="A433" s="42">
        <v>403</v>
      </c>
      <c r="B433" s="43"/>
      <c r="C433" s="24" t="s">
        <v>1163</v>
      </c>
      <c r="D433" s="36" t="s">
        <v>1164</v>
      </c>
      <c r="E433" s="36" t="s">
        <v>1164</v>
      </c>
      <c r="F433" s="184">
        <v>32098</v>
      </c>
      <c r="G433" s="56"/>
      <c r="H433" s="56" t="s">
        <v>596</v>
      </c>
      <c r="I433" s="24" t="s">
        <v>1165</v>
      </c>
      <c r="J433" s="47">
        <v>211</v>
      </c>
      <c r="K433" s="42">
        <v>15</v>
      </c>
      <c r="L433" s="22" t="s">
        <v>26</v>
      </c>
      <c r="M433" s="28" t="s">
        <v>26</v>
      </c>
      <c r="N433" s="29"/>
      <c r="O433" s="48"/>
      <c r="P433" s="47">
        <f>ROUND(IF(ISBLANK(O433)=TRUE,J433,(J433*K433)/O433),0)</f>
        <v>211</v>
      </c>
      <c r="Q433" s="49">
        <v>26.48</v>
      </c>
      <c r="R433" s="50"/>
      <c r="S433" s="51">
        <f t="shared" si="51"/>
        <v>26.48</v>
      </c>
      <c r="T433" s="52">
        <f>P433*Q433</f>
        <v>5587.28</v>
      </c>
      <c r="U433" s="29" t="s">
        <v>1595</v>
      </c>
    </row>
    <row r="434" spans="1:21" ht="17.100000000000001" customHeight="1" x14ac:dyDescent="0.25">
      <c r="A434" s="220">
        <v>404</v>
      </c>
      <c r="B434" s="224"/>
      <c r="C434" s="222" t="s">
        <v>1166</v>
      </c>
      <c r="D434" s="25" t="s">
        <v>1167</v>
      </c>
      <c r="E434" s="25" t="s">
        <v>1167</v>
      </c>
      <c r="F434" s="218">
        <v>99981</v>
      </c>
      <c r="G434" s="56" t="s">
        <v>327</v>
      </c>
      <c r="H434" s="56" t="s">
        <v>1012</v>
      </c>
      <c r="I434" s="24" t="s">
        <v>1168</v>
      </c>
      <c r="J434" s="206">
        <v>1540</v>
      </c>
      <c r="K434" s="220">
        <v>40</v>
      </c>
      <c r="L434" s="200" t="s">
        <v>26</v>
      </c>
      <c r="M434" s="28" t="s">
        <v>26</v>
      </c>
      <c r="N434" s="211"/>
      <c r="O434" s="205"/>
      <c r="P434" s="206">
        <f>ROUND(IF(ISBLANK(O434)=TRUE,J434,(J434*K434)/O434),0)</f>
        <v>1540</v>
      </c>
      <c r="Q434" s="207">
        <v>29.94</v>
      </c>
      <c r="R434" s="208"/>
      <c r="S434" s="209">
        <f t="shared" si="51"/>
        <v>29.94</v>
      </c>
      <c r="T434" s="210">
        <f>P434*Q434</f>
        <v>46107.6</v>
      </c>
      <c r="U434" s="211" t="s">
        <v>1595</v>
      </c>
    </row>
    <row r="435" spans="1:21" ht="17.100000000000001" customHeight="1" x14ac:dyDescent="0.25">
      <c r="A435" s="220"/>
      <c r="B435" s="225"/>
      <c r="C435" s="222"/>
      <c r="D435" s="25" t="s">
        <v>1169</v>
      </c>
      <c r="E435" s="25" t="s">
        <v>1169</v>
      </c>
      <c r="F435" s="218"/>
      <c r="G435" s="56" t="s">
        <v>73</v>
      </c>
      <c r="H435" s="56" t="s">
        <v>204</v>
      </c>
      <c r="I435" s="24"/>
      <c r="J435" s="206" t="e">
        <v>#N/A</v>
      </c>
      <c r="K435" s="220"/>
      <c r="L435" s="200"/>
      <c r="M435" s="28" t="s">
        <v>26</v>
      </c>
      <c r="N435" s="211"/>
      <c r="O435" s="205"/>
      <c r="P435" s="206"/>
      <c r="Q435" s="207"/>
      <c r="R435" s="208"/>
      <c r="S435" s="209">
        <f t="shared" si="51"/>
        <v>0</v>
      </c>
      <c r="T435" s="210"/>
      <c r="U435" s="211"/>
    </row>
    <row r="436" spans="1:21" ht="17.100000000000001" customHeight="1" x14ac:dyDescent="0.25">
      <c r="A436" s="42">
        <v>405</v>
      </c>
      <c r="B436" s="43"/>
      <c r="C436" s="24" t="s">
        <v>1170</v>
      </c>
      <c r="D436" s="36" t="s">
        <v>1171</v>
      </c>
      <c r="E436" s="36" t="s">
        <v>1171</v>
      </c>
      <c r="F436" s="63">
        <v>32167</v>
      </c>
      <c r="G436" s="22" t="s">
        <v>73</v>
      </c>
      <c r="H436" s="22" t="s">
        <v>204</v>
      </c>
      <c r="I436" s="24" t="s">
        <v>1172</v>
      </c>
      <c r="J436" s="47">
        <v>473</v>
      </c>
      <c r="K436" s="42">
        <v>30</v>
      </c>
      <c r="L436" s="22" t="s">
        <v>26</v>
      </c>
      <c r="M436" s="28" t="s">
        <v>26</v>
      </c>
      <c r="N436" s="152"/>
      <c r="O436" s="48"/>
      <c r="P436" s="47">
        <f>ROUND(IF(ISBLANK(O436)=TRUE,J436,(J436*K436)/O436),0)</f>
        <v>473</v>
      </c>
      <c r="Q436" s="49">
        <v>37.28</v>
      </c>
      <c r="R436" s="50"/>
      <c r="S436" s="51">
        <f t="shared" si="51"/>
        <v>37.28</v>
      </c>
      <c r="T436" s="52">
        <f>P436*Q436</f>
        <v>17633.440000000002</v>
      </c>
      <c r="U436" s="29" t="s">
        <v>1595</v>
      </c>
    </row>
    <row r="437" spans="1:21" ht="17.100000000000001" customHeight="1" x14ac:dyDescent="0.25">
      <c r="A437" s="199" t="str">
        <f>"Snacks = "&amp;DOLLAR(SUM(T438:T519),2)</f>
        <v>Snacks = $600,165.32</v>
      </c>
      <c r="B437" s="199"/>
      <c r="C437" s="199"/>
      <c r="D437" s="12"/>
      <c r="E437" s="12"/>
      <c r="F437" s="64"/>
      <c r="G437" s="14"/>
      <c r="H437" s="14"/>
      <c r="I437" s="12"/>
      <c r="J437" s="67"/>
      <c r="K437" s="68"/>
      <c r="L437" s="16"/>
      <c r="M437" s="17"/>
      <c r="N437" s="16"/>
      <c r="O437" s="69"/>
      <c r="P437" s="67"/>
      <c r="Q437" s="70"/>
      <c r="R437" s="71"/>
      <c r="S437" s="71"/>
      <c r="T437" s="72"/>
      <c r="U437" s="16"/>
    </row>
    <row r="438" spans="1:21" ht="17.100000000000001" customHeight="1" x14ac:dyDescent="0.25">
      <c r="A438" s="42">
        <v>406</v>
      </c>
      <c r="B438" s="43"/>
      <c r="C438" s="24" t="s">
        <v>1173</v>
      </c>
      <c r="D438" s="36" t="s">
        <v>1174</v>
      </c>
      <c r="E438" s="36" t="s">
        <v>1174</v>
      </c>
      <c r="F438" s="63">
        <v>11821</v>
      </c>
      <c r="G438" s="22" t="s">
        <v>190</v>
      </c>
      <c r="H438" s="22" t="s">
        <v>1175</v>
      </c>
      <c r="I438" s="24"/>
      <c r="J438" s="47">
        <v>221</v>
      </c>
      <c r="K438" s="42">
        <v>48</v>
      </c>
      <c r="L438" s="86" t="s">
        <v>26</v>
      </c>
      <c r="M438" s="28" t="s">
        <v>26</v>
      </c>
      <c r="N438" s="29"/>
      <c r="O438" s="48"/>
      <c r="P438" s="47">
        <f t="shared" ref="P438:P501" si="53">ROUND(IF(ISBLANK(O438)=TRUE,J438,(J438*K438)/O438),0)</f>
        <v>221</v>
      </c>
      <c r="Q438" s="49">
        <v>58.76</v>
      </c>
      <c r="R438" s="50"/>
      <c r="S438" s="51">
        <f t="shared" ref="S438:S501" si="54">IF(ISBLANK(Q438),0,(Q438-R438))</f>
        <v>58.76</v>
      </c>
      <c r="T438" s="52">
        <f t="shared" ref="T438:T446" si="55">P438*Q438</f>
        <v>12985.96</v>
      </c>
      <c r="U438" s="29"/>
    </row>
    <row r="439" spans="1:21" ht="17.100000000000001" customHeight="1" x14ac:dyDescent="0.25">
      <c r="A439" s="42">
        <v>407</v>
      </c>
      <c r="B439" s="43"/>
      <c r="C439" s="24" t="s">
        <v>1176</v>
      </c>
      <c r="D439" s="36" t="s">
        <v>1177</v>
      </c>
      <c r="E439" s="36" t="s">
        <v>1177</v>
      </c>
      <c r="F439" s="63">
        <v>10134</v>
      </c>
      <c r="G439" s="22" t="s">
        <v>82</v>
      </c>
      <c r="H439" s="22" t="s">
        <v>1178</v>
      </c>
      <c r="I439" s="24" t="s">
        <v>1179</v>
      </c>
      <c r="J439" s="47">
        <v>255</v>
      </c>
      <c r="K439" s="42">
        <v>96</v>
      </c>
      <c r="L439" s="86" t="s">
        <v>26</v>
      </c>
      <c r="M439" s="28" t="s">
        <v>26</v>
      </c>
      <c r="N439" s="29"/>
      <c r="O439" s="48"/>
      <c r="P439" s="47">
        <f t="shared" si="53"/>
        <v>255</v>
      </c>
      <c r="Q439" s="49">
        <v>26.32</v>
      </c>
      <c r="R439" s="50"/>
      <c r="S439" s="51">
        <f t="shared" si="54"/>
        <v>26.32</v>
      </c>
      <c r="T439" s="52">
        <f t="shared" si="55"/>
        <v>6711.6</v>
      </c>
      <c r="U439" s="29"/>
    </row>
    <row r="440" spans="1:21" ht="17.100000000000001" customHeight="1" x14ac:dyDescent="0.25">
      <c r="A440" s="42">
        <v>408</v>
      </c>
      <c r="B440" s="43"/>
      <c r="C440" s="24" t="s">
        <v>1180</v>
      </c>
      <c r="D440" s="36" t="s">
        <v>1181</v>
      </c>
      <c r="E440" s="36" t="s">
        <v>1181</v>
      </c>
      <c r="F440" s="63">
        <v>10132</v>
      </c>
      <c r="G440" s="22" t="s">
        <v>82</v>
      </c>
      <c r="H440" s="22" t="s">
        <v>1178</v>
      </c>
      <c r="I440" s="24" t="s">
        <v>1179</v>
      </c>
      <c r="J440" s="47">
        <v>218</v>
      </c>
      <c r="K440" s="42">
        <v>96</v>
      </c>
      <c r="L440" s="86" t="s">
        <v>26</v>
      </c>
      <c r="M440" s="28" t="s">
        <v>26</v>
      </c>
      <c r="N440" s="29"/>
      <c r="O440" s="48"/>
      <c r="P440" s="47">
        <f t="shared" si="53"/>
        <v>218</v>
      </c>
      <c r="Q440" s="49">
        <v>26.32</v>
      </c>
      <c r="R440" s="50"/>
      <c r="S440" s="51">
        <f t="shared" si="54"/>
        <v>26.32</v>
      </c>
      <c r="T440" s="52">
        <f t="shared" si="55"/>
        <v>5737.76</v>
      </c>
      <c r="U440" s="29"/>
    </row>
    <row r="441" spans="1:21" ht="17.100000000000001" customHeight="1" x14ac:dyDescent="0.25">
      <c r="A441" s="42">
        <v>409</v>
      </c>
      <c r="B441" s="43"/>
      <c r="C441" s="24" t="s">
        <v>1182</v>
      </c>
      <c r="D441" s="36" t="s">
        <v>1183</v>
      </c>
      <c r="E441" s="36" t="s">
        <v>1183</v>
      </c>
      <c r="F441" s="63">
        <v>10135</v>
      </c>
      <c r="G441" s="22" t="s">
        <v>82</v>
      </c>
      <c r="H441" s="22" t="s">
        <v>1178</v>
      </c>
      <c r="I441" s="24" t="s">
        <v>1179</v>
      </c>
      <c r="J441" s="47">
        <v>129</v>
      </c>
      <c r="K441" s="42">
        <v>96</v>
      </c>
      <c r="L441" s="86" t="s">
        <v>26</v>
      </c>
      <c r="M441" s="28" t="s">
        <v>26</v>
      </c>
      <c r="N441" s="29"/>
      <c r="O441" s="48"/>
      <c r="P441" s="47">
        <f t="shared" si="53"/>
        <v>129</v>
      </c>
      <c r="Q441" s="49">
        <v>26.32</v>
      </c>
      <c r="R441" s="50"/>
      <c r="S441" s="51">
        <f t="shared" si="54"/>
        <v>26.32</v>
      </c>
      <c r="T441" s="52">
        <f t="shared" si="55"/>
        <v>3395.28</v>
      </c>
      <c r="U441" s="29"/>
    </row>
    <row r="442" spans="1:21" ht="17.100000000000001" customHeight="1" x14ac:dyDescent="0.25">
      <c r="A442" s="42">
        <v>410</v>
      </c>
      <c r="B442" s="43"/>
      <c r="C442" s="24" t="s">
        <v>1184</v>
      </c>
      <c r="D442" s="36" t="s">
        <v>1185</v>
      </c>
      <c r="E442" s="36" t="s">
        <v>1185</v>
      </c>
      <c r="F442" s="63">
        <v>10116</v>
      </c>
      <c r="G442" s="22" t="s">
        <v>82</v>
      </c>
      <c r="H442" s="22" t="s">
        <v>1178</v>
      </c>
      <c r="I442" s="24" t="s">
        <v>1179</v>
      </c>
      <c r="J442" s="47">
        <v>155</v>
      </c>
      <c r="K442" s="42">
        <v>96</v>
      </c>
      <c r="L442" s="86" t="s">
        <v>26</v>
      </c>
      <c r="M442" s="28" t="s">
        <v>26</v>
      </c>
      <c r="N442" s="29"/>
      <c r="O442" s="48"/>
      <c r="P442" s="47">
        <f t="shared" si="53"/>
        <v>155</v>
      </c>
      <c r="Q442" s="49">
        <v>26.32</v>
      </c>
      <c r="R442" s="50"/>
      <c r="S442" s="51">
        <f t="shared" si="54"/>
        <v>26.32</v>
      </c>
      <c r="T442" s="52">
        <f t="shared" si="55"/>
        <v>4079.6</v>
      </c>
      <c r="U442" s="29"/>
    </row>
    <row r="443" spans="1:21" ht="17.100000000000001" customHeight="1" x14ac:dyDescent="0.25">
      <c r="A443" s="42">
        <v>411</v>
      </c>
      <c r="B443" s="43"/>
      <c r="C443" s="24" t="s">
        <v>1186</v>
      </c>
      <c r="D443" s="36" t="s">
        <v>1187</v>
      </c>
      <c r="E443" s="36" t="s">
        <v>1187</v>
      </c>
      <c r="F443" s="63">
        <v>11724</v>
      </c>
      <c r="G443" s="22" t="s">
        <v>1188</v>
      </c>
      <c r="H443" s="22" t="s">
        <v>1189</v>
      </c>
      <c r="I443" s="24" t="s">
        <v>1190</v>
      </c>
      <c r="J443" s="47">
        <v>111</v>
      </c>
      <c r="K443" s="42">
        <v>104</v>
      </c>
      <c r="L443" s="22" t="s">
        <v>26</v>
      </c>
      <c r="M443" s="28" t="s">
        <v>26</v>
      </c>
      <c r="N443" s="29"/>
      <c r="O443" s="48"/>
      <c r="P443" s="47">
        <f t="shared" si="53"/>
        <v>111</v>
      </c>
      <c r="Q443" s="49">
        <v>32.14</v>
      </c>
      <c r="R443" s="50"/>
      <c r="S443" s="51">
        <f t="shared" si="54"/>
        <v>32.14</v>
      </c>
      <c r="T443" s="52">
        <f t="shared" si="55"/>
        <v>3567.54</v>
      </c>
      <c r="U443" s="29"/>
    </row>
    <row r="444" spans="1:21" ht="17.100000000000001" customHeight="1" x14ac:dyDescent="0.25">
      <c r="A444" s="42">
        <v>412</v>
      </c>
      <c r="B444" s="43"/>
      <c r="C444" s="24" t="s">
        <v>1191</v>
      </c>
      <c r="D444" s="36" t="s">
        <v>1192</v>
      </c>
      <c r="E444" s="36" t="s">
        <v>1192</v>
      </c>
      <c r="F444" s="63">
        <v>11709</v>
      </c>
      <c r="G444" s="22" t="s">
        <v>1188</v>
      </c>
      <c r="H444" s="22" t="s">
        <v>1193</v>
      </c>
      <c r="I444" s="24" t="s">
        <v>1194</v>
      </c>
      <c r="J444" s="47">
        <v>108</v>
      </c>
      <c r="K444" s="42">
        <v>72</v>
      </c>
      <c r="L444" s="22" t="s">
        <v>26</v>
      </c>
      <c r="M444" s="28" t="s">
        <v>26</v>
      </c>
      <c r="N444" s="29"/>
      <c r="O444" s="48"/>
      <c r="P444" s="47">
        <f t="shared" si="53"/>
        <v>108</v>
      </c>
      <c r="Q444" s="49">
        <v>21.36</v>
      </c>
      <c r="R444" s="50"/>
      <c r="S444" s="51">
        <f t="shared" si="54"/>
        <v>21.36</v>
      </c>
      <c r="T444" s="52">
        <f t="shared" si="55"/>
        <v>2306.88</v>
      </c>
      <c r="U444" s="29"/>
    </row>
    <row r="445" spans="1:21" ht="17.100000000000001" customHeight="1" x14ac:dyDescent="0.25">
      <c r="A445" s="42">
        <v>413</v>
      </c>
      <c r="B445" s="43"/>
      <c r="C445" s="24" t="s">
        <v>1195</v>
      </c>
      <c r="D445" s="36" t="s">
        <v>1196</v>
      </c>
      <c r="E445" s="36" t="s">
        <v>1196</v>
      </c>
      <c r="F445" s="63">
        <v>11742</v>
      </c>
      <c r="G445" s="22" t="s">
        <v>1188</v>
      </c>
      <c r="H445" s="22" t="s">
        <v>1197</v>
      </c>
      <c r="I445" s="24" t="s">
        <v>1198</v>
      </c>
      <c r="J445" s="47">
        <v>210</v>
      </c>
      <c r="K445" s="42">
        <v>104</v>
      </c>
      <c r="L445" s="22" t="s">
        <v>26</v>
      </c>
      <c r="M445" s="28" t="s">
        <v>26</v>
      </c>
      <c r="N445" s="29"/>
      <c r="O445" s="48"/>
      <c r="P445" s="47">
        <f t="shared" si="53"/>
        <v>210</v>
      </c>
      <c r="Q445" s="49">
        <v>32.14</v>
      </c>
      <c r="R445" s="50"/>
      <c r="S445" s="51">
        <f t="shared" si="54"/>
        <v>32.14</v>
      </c>
      <c r="T445" s="52">
        <f t="shared" si="55"/>
        <v>6749.4000000000005</v>
      </c>
      <c r="U445" s="29"/>
    </row>
    <row r="446" spans="1:21" ht="17.100000000000001" customHeight="1" x14ac:dyDescent="0.25">
      <c r="A446" s="220">
        <v>414</v>
      </c>
      <c r="B446" s="221"/>
      <c r="C446" s="222" t="s">
        <v>1199</v>
      </c>
      <c r="D446" s="36" t="s">
        <v>1200</v>
      </c>
      <c r="E446" s="36" t="s">
        <v>1200</v>
      </c>
      <c r="F446" s="223"/>
      <c r="G446" s="200" t="s">
        <v>1188</v>
      </c>
      <c r="H446" s="22" t="s">
        <v>1197</v>
      </c>
      <c r="I446" s="24" t="s">
        <v>1201</v>
      </c>
      <c r="J446" s="206">
        <v>106</v>
      </c>
      <c r="K446" s="220">
        <v>104</v>
      </c>
      <c r="L446" s="22" t="s">
        <v>26</v>
      </c>
      <c r="M446" s="28" t="s">
        <v>26</v>
      </c>
      <c r="N446" s="203"/>
      <c r="O446" s="205"/>
      <c r="P446" s="206">
        <f t="shared" si="53"/>
        <v>106</v>
      </c>
      <c r="Q446" s="207">
        <v>32.14</v>
      </c>
      <c r="R446" s="208"/>
      <c r="S446" s="209">
        <f t="shared" si="54"/>
        <v>32.14</v>
      </c>
      <c r="T446" s="210">
        <f t="shared" si="55"/>
        <v>3406.84</v>
      </c>
      <c r="U446" s="211"/>
    </row>
    <row r="447" spans="1:21" ht="17.100000000000001" customHeight="1" x14ac:dyDescent="0.25">
      <c r="A447" s="220"/>
      <c r="B447" s="221"/>
      <c r="C447" s="222"/>
      <c r="D447" s="36" t="s">
        <v>1202</v>
      </c>
      <c r="E447" s="36" t="s">
        <v>1202</v>
      </c>
      <c r="F447" s="223"/>
      <c r="G447" s="200"/>
      <c r="H447" s="22" t="s">
        <v>1189</v>
      </c>
      <c r="I447" s="24" t="s">
        <v>1203</v>
      </c>
      <c r="J447" s="206" t="e">
        <v>#N/A</v>
      </c>
      <c r="K447" s="220"/>
      <c r="L447" s="22" t="s">
        <v>26</v>
      </c>
      <c r="M447" s="28" t="s">
        <v>26</v>
      </c>
      <c r="N447" s="204"/>
      <c r="O447" s="205"/>
      <c r="P447" s="206" t="e">
        <f t="shared" si="53"/>
        <v>#N/A</v>
      </c>
      <c r="Q447" s="207"/>
      <c r="R447" s="208"/>
      <c r="S447" s="209">
        <f t="shared" si="54"/>
        <v>0</v>
      </c>
      <c r="T447" s="210"/>
      <c r="U447" s="211"/>
    </row>
    <row r="448" spans="1:21" ht="17.100000000000001" customHeight="1" x14ac:dyDescent="0.25">
      <c r="A448" s="42">
        <v>415</v>
      </c>
      <c r="B448" s="43"/>
      <c r="C448" s="24" t="s">
        <v>1204</v>
      </c>
      <c r="D448" s="36" t="s">
        <v>1205</v>
      </c>
      <c r="E448" s="36" t="s">
        <v>1205</v>
      </c>
      <c r="F448" s="26">
        <v>11700</v>
      </c>
      <c r="G448" s="22" t="s">
        <v>1188</v>
      </c>
      <c r="H448" s="22" t="s">
        <v>1193</v>
      </c>
      <c r="I448" s="24" t="s">
        <v>1194</v>
      </c>
      <c r="J448" s="47">
        <v>154</v>
      </c>
      <c r="K448" s="42">
        <v>72</v>
      </c>
      <c r="L448" s="22" t="s">
        <v>26</v>
      </c>
      <c r="M448" s="28" t="s">
        <v>26</v>
      </c>
      <c r="N448" s="29"/>
      <c r="O448" s="48"/>
      <c r="P448" s="47">
        <f t="shared" si="53"/>
        <v>154</v>
      </c>
      <c r="Q448" s="49">
        <v>21.36</v>
      </c>
      <c r="R448" s="50"/>
      <c r="S448" s="51">
        <f t="shared" si="54"/>
        <v>21.36</v>
      </c>
      <c r="T448" s="52">
        <f t="shared" ref="T448:T474" si="56">P448*Q448</f>
        <v>3289.44</v>
      </c>
      <c r="U448" s="29"/>
    </row>
    <row r="449" spans="1:21" ht="17.100000000000001" customHeight="1" x14ac:dyDescent="0.25">
      <c r="A449" s="42">
        <v>416</v>
      </c>
      <c r="B449" s="43"/>
      <c r="C449" s="24" t="s">
        <v>1206</v>
      </c>
      <c r="D449" s="36" t="s">
        <v>1207</v>
      </c>
      <c r="E449" s="36" t="s">
        <v>1207</v>
      </c>
      <c r="F449" s="26">
        <v>11317</v>
      </c>
      <c r="G449" s="22" t="s">
        <v>57</v>
      </c>
      <c r="H449" s="22" t="s">
        <v>1208</v>
      </c>
      <c r="I449" s="24" t="s">
        <v>1194</v>
      </c>
      <c r="J449" s="47">
        <v>498</v>
      </c>
      <c r="K449" s="42">
        <v>175</v>
      </c>
      <c r="L449" s="22" t="s">
        <v>26</v>
      </c>
      <c r="M449" s="28" t="s">
        <v>26</v>
      </c>
      <c r="N449" s="29"/>
      <c r="O449" s="48"/>
      <c r="P449" s="47">
        <f t="shared" si="53"/>
        <v>498</v>
      </c>
      <c r="Q449" s="182">
        <v>32.15</v>
      </c>
      <c r="R449" s="50"/>
      <c r="S449" s="51">
        <f t="shared" si="54"/>
        <v>32.15</v>
      </c>
      <c r="T449" s="52">
        <f t="shared" si="56"/>
        <v>16010.699999999999</v>
      </c>
      <c r="U449" s="29"/>
    </row>
    <row r="450" spans="1:21" ht="17.100000000000001" customHeight="1" x14ac:dyDescent="0.25">
      <c r="A450" s="42">
        <v>417</v>
      </c>
      <c r="B450" s="43"/>
      <c r="C450" s="89" t="s">
        <v>1209</v>
      </c>
      <c r="D450" s="25" t="s">
        <v>1210</v>
      </c>
      <c r="E450" s="25" t="s">
        <v>1210</v>
      </c>
      <c r="F450" s="63">
        <v>11314</v>
      </c>
      <c r="G450" s="76" t="s">
        <v>57</v>
      </c>
      <c r="H450" s="76" t="s">
        <v>1211</v>
      </c>
      <c r="I450" s="124" t="s">
        <v>1212</v>
      </c>
      <c r="J450" s="47">
        <v>196</v>
      </c>
      <c r="K450" s="42">
        <v>12</v>
      </c>
      <c r="L450" s="22" t="s">
        <v>26</v>
      </c>
      <c r="M450" s="28" t="s">
        <v>26</v>
      </c>
      <c r="N450" s="29"/>
      <c r="O450" s="48"/>
      <c r="P450" s="47">
        <f t="shared" si="53"/>
        <v>196</v>
      </c>
      <c r="Q450" s="49">
        <v>34.18</v>
      </c>
      <c r="R450" s="50"/>
      <c r="S450" s="51">
        <f t="shared" si="54"/>
        <v>34.18</v>
      </c>
      <c r="T450" s="52">
        <f t="shared" si="56"/>
        <v>6699.28</v>
      </c>
      <c r="U450" s="29"/>
    </row>
    <row r="451" spans="1:21" ht="17.100000000000001" customHeight="1" x14ac:dyDescent="0.25">
      <c r="A451" s="42">
        <v>418</v>
      </c>
      <c r="B451" s="43"/>
      <c r="C451" s="24" t="s">
        <v>1510</v>
      </c>
      <c r="D451" s="25" t="s">
        <v>1213</v>
      </c>
      <c r="E451" s="25" t="s">
        <v>1213</v>
      </c>
      <c r="F451" s="63">
        <v>10153</v>
      </c>
      <c r="G451" s="22" t="s">
        <v>82</v>
      </c>
      <c r="H451" s="22" t="s">
        <v>1214</v>
      </c>
      <c r="I451" s="24" t="s">
        <v>1194</v>
      </c>
      <c r="J451" s="47">
        <v>256</v>
      </c>
      <c r="K451" s="42">
        <v>60</v>
      </c>
      <c r="L451" s="86" t="s">
        <v>26</v>
      </c>
      <c r="M451" s="28" t="s">
        <v>26</v>
      </c>
      <c r="N451" s="29"/>
      <c r="O451" s="48"/>
      <c r="P451" s="47">
        <f t="shared" si="53"/>
        <v>256</v>
      </c>
      <c r="Q451" s="49">
        <v>19.87</v>
      </c>
      <c r="R451" s="50"/>
      <c r="S451" s="51">
        <f t="shared" si="54"/>
        <v>19.87</v>
      </c>
      <c r="T451" s="52">
        <f t="shared" si="56"/>
        <v>5086.72</v>
      </c>
      <c r="U451" s="29"/>
    </row>
    <row r="452" spans="1:21" ht="17.100000000000001" customHeight="1" x14ac:dyDescent="0.25">
      <c r="A452" s="42">
        <v>419</v>
      </c>
      <c r="B452" s="43"/>
      <c r="C452" s="24" t="s">
        <v>1215</v>
      </c>
      <c r="D452" s="36" t="s">
        <v>1216</v>
      </c>
      <c r="E452" s="36" t="s">
        <v>1216</v>
      </c>
      <c r="F452" s="63">
        <v>10151</v>
      </c>
      <c r="G452" s="22" t="s">
        <v>82</v>
      </c>
      <c r="H452" s="22" t="s">
        <v>1217</v>
      </c>
      <c r="I452" s="24" t="s">
        <v>1194</v>
      </c>
      <c r="J452" s="47">
        <v>185</v>
      </c>
      <c r="K452" s="42">
        <v>60</v>
      </c>
      <c r="L452" s="86" t="s">
        <v>26</v>
      </c>
      <c r="M452" s="28" t="s">
        <v>26</v>
      </c>
      <c r="N452" s="29"/>
      <c r="O452" s="48"/>
      <c r="P452" s="47">
        <f t="shared" si="53"/>
        <v>185</v>
      </c>
      <c r="Q452" s="49">
        <v>19.87</v>
      </c>
      <c r="R452" s="50"/>
      <c r="S452" s="51">
        <f t="shared" si="54"/>
        <v>19.87</v>
      </c>
      <c r="T452" s="52">
        <f t="shared" si="56"/>
        <v>3675.9500000000003</v>
      </c>
      <c r="U452" s="29"/>
    </row>
    <row r="453" spans="1:21" ht="17.100000000000001" customHeight="1" x14ac:dyDescent="0.25">
      <c r="A453" s="42">
        <v>420</v>
      </c>
      <c r="B453" s="43"/>
      <c r="C453" s="24" t="s">
        <v>1218</v>
      </c>
      <c r="D453" s="36" t="s">
        <v>1219</v>
      </c>
      <c r="E453" s="36" t="s">
        <v>1219</v>
      </c>
      <c r="F453" s="63">
        <v>11717</v>
      </c>
      <c r="G453" s="22" t="s">
        <v>1188</v>
      </c>
      <c r="H453" s="22" t="s">
        <v>1220</v>
      </c>
      <c r="I453" s="24"/>
      <c r="J453" s="47">
        <v>213</v>
      </c>
      <c r="K453" s="42">
        <v>64</v>
      </c>
      <c r="L453" s="22" t="s">
        <v>26</v>
      </c>
      <c r="M453" s="28" t="s">
        <v>26</v>
      </c>
      <c r="N453" s="29"/>
      <c r="O453" s="48"/>
      <c r="P453" s="47">
        <f t="shared" si="53"/>
        <v>213</v>
      </c>
      <c r="Q453" s="49">
        <v>27.58</v>
      </c>
      <c r="R453" s="50"/>
      <c r="S453" s="51">
        <f t="shared" si="54"/>
        <v>27.58</v>
      </c>
      <c r="T453" s="52">
        <f t="shared" si="56"/>
        <v>5874.54</v>
      </c>
      <c r="U453" s="29"/>
    </row>
    <row r="454" spans="1:21" ht="17.100000000000001" customHeight="1" x14ac:dyDescent="0.25">
      <c r="A454" s="42">
        <v>421</v>
      </c>
      <c r="B454" s="43"/>
      <c r="C454" s="24" t="s">
        <v>1221</v>
      </c>
      <c r="D454" s="36" t="s">
        <v>1222</v>
      </c>
      <c r="E454" s="36" t="s">
        <v>1222</v>
      </c>
      <c r="F454" s="63">
        <v>11702</v>
      </c>
      <c r="G454" s="22" t="s">
        <v>1188</v>
      </c>
      <c r="H454" s="22" t="s">
        <v>1223</v>
      </c>
      <c r="I454" s="24"/>
      <c r="J454" s="47">
        <v>482</v>
      </c>
      <c r="K454" s="42">
        <v>60</v>
      </c>
      <c r="L454" s="22" t="s">
        <v>26</v>
      </c>
      <c r="M454" s="28" t="s">
        <v>26</v>
      </c>
      <c r="N454" s="29"/>
      <c r="O454" s="48"/>
      <c r="P454" s="47">
        <f t="shared" si="53"/>
        <v>482</v>
      </c>
      <c r="Q454" s="49">
        <v>17.61</v>
      </c>
      <c r="R454" s="50"/>
      <c r="S454" s="51">
        <f t="shared" si="54"/>
        <v>17.61</v>
      </c>
      <c r="T454" s="52">
        <f t="shared" si="56"/>
        <v>8488.02</v>
      </c>
      <c r="U454" s="29"/>
    </row>
    <row r="455" spans="1:21" ht="17.100000000000001" customHeight="1" x14ac:dyDescent="0.25">
      <c r="A455" s="42">
        <v>422</v>
      </c>
      <c r="B455" s="43"/>
      <c r="C455" s="24" t="s">
        <v>1224</v>
      </c>
      <c r="D455" s="36" t="s">
        <v>1225</v>
      </c>
      <c r="E455" s="36" t="s">
        <v>1225</v>
      </c>
      <c r="F455" s="63">
        <v>11382</v>
      </c>
      <c r="G455" s="22"/>
      <c r="H455" s="22" t="s">
        <v>1226</v>
      </c>
      <c r="I455" s="24"/>
      <c r="J455" s="47">
        <v>2131</v>
      </c>
      <c r="K455" s="42">
        <v>104</v>
      </c>
      <c r="L455" s="22" t="s">
        <v>26</v>
      </c>
      <c r="M455" s="28" t="s">
        <v>26</v>
      </c>
      <c r="N455" s="29"/>
      <c r="O455" s="48"/>
      <c r="P455" s="47">
        <f t="shared" si="53"/>
        <v>2131</v>
      </c>
      <c r="Q455" s="49">
        <v>14.67</v>
      </c>
      <c r="R455" s="50"/>
      <c r="S455" s="51">
        <f t="shared" si="54"/>
        <v>14.67</v>
      </c>
      <c r="T455" s="52">
        <f t="shared" si="56"/>
        <v>31261.77</v>
      </c>
      <c r="U455" s="29"/>
    </row>
    <row r="456" spans="1:21" ht="17.100000000000001" customHeight="1" x14ac:dyDescent="0.25">
      <c r="A456" s="42">
        <v>423</v>
      </c>
      <c r="B456" s="43"/>
      <c r="C456" s="24" t="s">
        <v>1227</v>
      </c>
      <c r="D456" s="36" t="s">
        <v>1228</v>
      </c>
      <c r="E456" s="153" t="s">
        <v>1219</v>
      </c>
      <c r="F456" s="63">
        <v>11717</v>
      </c>
      <c r="G456" s="22" t="s">
        <v>1188</v>
      </c>
      <c r="H456" s="22" t="s">
        <v>1220</v>
      </c>
      <c r="I456" s="24"/>
      <c r="J456" s="47">
        <v>213</v>
      </c>
      <c r="K456" s="42">
        <v>64</v>
      </c>
      <c r="L456" s="22" t="s">
        <v>26</v>
      </c>
      <c r="M456" s="28" t="s">
        <v>26</v>
      </c>
      <c r="N456" s="29"/>
      <c r="O456" s="48"/>
      <c r="P456" s="47">
        <f t="shared" si="53"/>
        <v>213</v>
      </c>
      <c r="Q456" s="49">
        <v>27.58</v>
      </c>
      <c r="R456" s="50"/>
      <c r="S456" s="51">
        <f t="shared" si="54"/>
        <v>27.58</v>
      </c>
      <c r="T456" s="52">
        <f t="shared" si="56"/>
        <v>5874.54</v>
      </c>
      <c r="U456" s="29"/>
    </row>
    <row r="457" spans="1:21" ht="17.100000000000001" customHeight="1" x14ac:dyDescent="0.25">
      <c r="A457" s="42">
        <v>424</v>
      </c>
      <c r="B457" s="187"/>
      <c r="C457" s="24" t="s">
        <v>1229</v>
      </c>
      <c r="D457" s="36" t="s">
        <v>1230</v>
      </c>
      <c r="E457" s="36" t="s">
        <v>1228</v>
      </c>
      <c r="F457" s="184" t="s">
        <v>1455</v>
      </c>
      <c r="G457" s="22" t="s">
        <v>1188</v>
      </c>
      <c r="H457" s="22" t="s">
        <v>1220</v>
      </c>
      <c r="I457" s="24"/>
      <c r="J457" s="47">
        <v>197</v>
      </c>
      <c r="K457" s="42">
        <v>64</v>
      </c>
      <c r="L457" s="22" t="s">
        <v>26</v>
      </c>
      <c r="M457" s="28" t="s">
        <v>26</v>
      </c>
      <c r="N457" s="29"/>
      <c r="O457" s="48"/>
      <c r="P457" s="47">
        <f t="shared" si="53"/>
        <v>197</v>
      </c>
      <c r="Q457" s="49">
        <v>27.58</v>
      </c>
      <c r="R457" s="50"/>
      <c r="S457" s="51">
        <f t="shared" si="54"/>
        <v>27.58</v>
      </c>
      <c r="T457" s="52">
        <f t="shared" si="56"/>
        <v>5433.2599999999993</v>
      </c>
      <c r="U457" s="29"/>
    </row>
    <row r="458" spans="1:21" ht="17.100000000000001" customHeight="1" x14ac:dyDescent="0.25">
      <c r="A458" s="42">
        <v>425</v>
      </c>
      <c r="B458" s="43"/>
      <c r="C458" s="24" t="s">
        <v>1231</v>
      </c>
      <c r="D458" s="36" t="s">
        <v>1228</v>
      </c>
      <c r="E458" s="36" t="s">
        <v>1230</v>
      </c>
      <c r="F458" s="63">
        <v>11729</v>
      </c>
      <c r="G458" s="22" t="s">
        <v>1188</v>
      </c>
      <c r="H458" s="22" t="s">
        <v>1220</v>
      </c>
      <c r="I458" s="24"/>
      <c r="J458" s="47">
        <v>217</v>
      </c>
      <c r="K458" s="42">
        <v>64</v>
      </c>
      <c r="L458" s="22" t="s">
        <v>26</v>
      </c>
      <c r="M458" s="28" t="s">
        <v>26</v>
      </c>
      <c r="N458" s="29"/>
      <c r="O458" s="48"/>
      <c r="P458" s="47">
        <f t="shared" si="53"/>
        <v>217</v>
      </c>
      <c r="Q458" s="49">
        <v>27.58</v>
      </c>
      <c r="R458" s="50"/>
      <c r="S458" s="51">
        <f t="shared" si="54"/>
        <v>27.58</v>
      </c>
      <c r="T458" s="52">
        <f t="shared" si="56"/>
        <v>5984.86</v>
      </c>
      <c r="U458" s="29"/>
    </row>
    <row r="459" spans="1:21" ht="17.100000000000001" customHeight="1" x14ac:dyDescent="0.25">
      <c r="A459" s="42">
        <v>426</v>
      </c>
      <c r="B459" s="43"/>
      <c r="C459" s="24" t="s">
        <v>1232</v>
      </c>
      <c r="D459" s="36" t="s">
        <v>1230</v>
      </c>
      <c r="E459" s="153" t="s">
        <v>1233</v>
      </c>
      <c r="F459" s="63">
        <v>11747</v>
      </c>
      <c r="G459" s="22" t="s">
        <v>1188</v>
      </c>
      <c r="H459" s="22" t="s">
        <v>1220</v>
      </c>
      <c r="I459" s="24"/>
      <c r="J459" s="47">
        <v>344</v>
      </c>
      <c r="K459" s="42">
        <v>64</v>
      </c>
      <c r="L459" s="22" t="s">
        <v>26</v>
      </c>
      <c r="M459" s="28" t="s">
        <v>26</v>
      </c>
      <c r="N459" s="29"/>
      <c r="O459" s="48"/>
      <c r="P459" s="47">
        <f t="shared" si="53"/>
        <v>344</v>
      </c>
      <c r="Q459" s="49">
        <v>27.58</v>
      </c>
      <c r="R459" s="50"/>
      <c r="S459" s="51">
        <f t="shared" si="54"/>
        <v>27.58</v>
      </c>
      <c r="T459" s="52">
        <f t="shared" si="56"/>
        <v>9487.5199999999986</v>
      </c>
      <c r="U459" s="29"/>
    </row>
    <row r="460" spans="1:21" ht="17.100000000000001" customHeight="1" x14ac:dyDescent="0.25">
      <c r="A460" s="42">
        <v>427</v>
      </c>
      <c r="B460" s="43"/>
      <c r="C460" s="24" t="s">
        <v>1234</v>
      </c>
      <c r="D460" s="36" t="s">
        <v>1235</v>
      </c>
      <c r="E460" s="36" t="s">
        <v>1235</v>
      </c>
      <c r="F460" s="63">
        <v>11769</v>
      </c>
      <c r="G460" s="22" t="s">
        <v>1188</v>
      </c>
      <c r="H460" s="22" t="s">
        <v>1236</v>
      </c>
      <c r="I460" s="24"/>
      <c r="J460" s="47">
        <v>326</v>
      </c>
      <c r="K460" s="42">
        <v>60</v>
      </c>
      <c r="L460" s="22" t="s">
        <v>26</v>
      </c>
      <c r="M460" s="28" t="s">
        <v>26</v>
      </c>
      <c r="N460" s="29"/>
      <c r="O460" s="48"/>
      <c r="P460" s="47">
        <f t="shared" si="53"/>
        <v>326</v>
      </c>
      <c r="Q460" s="49">
        <v>18.48</v>
      </c>
      <c r="R460" s="50"/>
      <c r="S460" s="51">
        <f t="shared" si="54"/>
        <v>18.48</v>
      </c>
      <c r="T460" s="52">
        <f t="shared" si="56"/>
        <v>6024.4800000000005</v>
      </c>
      <c r="U460" s="29"/>
    </row>
    <row r="461" spans="1:21" ht="17.100000000000001" customHeight="1" x14ac:dyDescent="0.25">
      <c r="A461" s="42">
        <v>428</v>
      </c>
      <c r="B461" s="43"/>
      <c r="C461" s="24" t="s">
        <v>1237</v>
      </c>
      <c r="D461" s="36" t="s">
        <v>1238</v>
      </c>
      <c r="E461" s="36" t="s">
        <v>1238</v>
      </c>
      <c r="F461" s="63">
        <v>11770</v>
      </c>
      <c r="G461" s="22" t="s">
        <v>1188</v>
      </c>
      <c r="H461" s="22" t="s">
        <v>1236</v>
      </c>
      <c r="I461" s="24"/>
      <c r="J461" s="47">
        <v>904</v>
      </c>
      <c r="K461" s="42">
        <v>60</v>
      </c>
      <c r="L461" s="22" t="s">
        <v>26</v>
      </c>
      <c r="M461" s="28" t="s">
        <v>26</v>
      </c>
      <c r="N461" s="29"/>
      <c r="O461" s="48"/>
      <c r="P461" s="47">
        <f t="shared" si="53"/>
        <v>904</v>
      </c>
      <c r="Q461" s="49">
        <v>18.48</v>
      </c>
      <c r="R461" s="50"/>
      <c r="S461" s="51">
        <f t="shared" si="54"/>
        <v>18.48</v>
      </c>
      <c r="T461" s="52">
        <f t="shared" si="56"/>
        <v>16705.920000000002</v>
      </c>
      <c r="U461" s="29"/>
    </row>
    <row r="462" spans="1:21" ht="17.100000000000001" customHeight="1" x14ac:dyDescent="0.25">
      <c r="A462" s="42">
        <v>429</v>
      </c>
      <c r="B462" s="43"/>
      <c r="C462" s="24" t="s">
        <v>1239</v>
      </c>
      <c r="D462" s="36" t="s">
        <v>1240</v>
      </c>
      <c r="E462" s="36" t="s">
        <v>1240</v>
      </c>
      <c r="F462" s="63">
        <v>11728</v>
      </c>
      <c r="G462" s="22" t="s">
        <v>1188</v>
      </c>
      <c r="H462" s="22" t="s">
        <v>1236</v>
      </c>
      <c r="I462" s="24"/>
      <c r="J462" s="47">
        <v>353</v>
      </c>
      <c r="K462" s="42">
        <v>60</v>
      </c>
      <c r="L462" s="22" t="s">
        <v>26</v>
      </c>
      <c r="M462" s="28" t="s">
        <v>26</v>
      </c>
      <c r="N462" s="29"/>
      <c r="O462" s="48"/>
      <c r="P462" s="47">
        <f t="shared" si="53"/>
        <v>353</v>
      </c>
      <c r="Q462" s="49">
        <v>18.48</v>
      </c>
      <c r="R462" s="50"/>
      <c r="S462" s="51">
        <f t="shared" si="54"/>
        <v>18.48</v>
      </c>
      <c r="T462" s="52">
        <f t="shared" si="56"/>
        <v>6523.4400000000005</v>
      </c>
      <c r="U462" s="29"/>
    </row>
    <row r="463" spans="1:21" ht="17.100000000000001" customHeight="1" x14ac:dyDescent="0.25">
      <c r="A463" s="42">
        <v>430</v>
      </c>
      <c r="B463" s="43"/>
      <c r="C463" s="24" t="s">
        <v>1241</v>
      </c>
      <c r="D463" s="36" t="s">
        <v>1242</v>
      </c>
      <c r="E463" s="36" t="s">
        <v>1242</v>
      </c>
      <c r="F463" s="63">
        <v>11749</v>
      </c>
      <c r="G463" s="22" t="s">
        <v>1188</v>
      </c>
      <c r="H463" s="22" t="s">
        <v>1197</v>
      </c>
      <c r="I463" s="24" t="s">
        <v>1198</v>
      </c>
      <c r="J463" s="47">
        <v>374</v>
      </c>
      <c r="K463" s="42">
        <v>104</v>
      </c>
      <c r="L463" s="22" t="s">
        <v>26</v>
      </c>
      <c r="M463" s="28" t="s">
        <v>26</v>
      </c>
      <c r="N463" s="29"/>
      <c r="O463" s="48"/>
      <c r="P463" s="47">
        <f t="shared" si="53"/>
        <v>374</v>
      </c>
      <c r="Q463" s="49">
        <v>32.14</v>
      </c>
      <c r="R463" s="50"/>
      <c r="S463" s="51">
        <f t="shared" si="54"/>
        <v>32.14</v>
      </c>
      <c r="T463" s="52">
        <f t="shared" si="56"/>
        <v>12020.36</v>
      </c>
      <c r="U463" s="29"/>
    </row>
    <row r="464" spans="1:21" ht="17.100000000000001" customHeight="1" x14ac:dyDescent="0.25">
      <c r="A464" s="42">
        <v>431</v>
      </c>
      <c r="B464" s="43"/>
      <c r="C464" s="24" t="s">
        <v>1243</v>
      </c>
      <c r="D464" s="36" t="s">
        <v>1244</v>
      </c>
      <c r="E464" s="36" t="s">
        <v>1244</v>
      </c>
      <c r="F464" s="63">
        <v>11782</v>
      </c>
      <c r="G464" s="22" t="s">
        <v>1188</v>
      </c>
      <c r="H464" s="22" t="s">
        <v>1197</v>
      </c>
      <c r="I464" s="24" t="s">
        <v>1198</v>
      </c>
      <c r="J464" s="47">
        <v>538</v>
      </c>
      <c r="K464" s="42">
        <v>104</v>
      </c>
      <c r="L464" s="22" t="s">
        <v>26</v>
      </c>
      <c r="M464" s="28" t="s">
        <v>26</v>
      </c>
      <c r="N464" s="29"/>
      <c r="O464" s="48"/>
      <c r="P464" s="47">
        <f t="shared" si="53"/>
        <v>538</v>
      </c>
      <c r="Q464" s="49">
        <v>32.14</v>
      </c>
      <c r="R464" s="50"/>
      <c r="S464" s="51">
        <f t="shared" si="54"/>
        <v>32.14</v>
      </c>
      <c r="T464" s="52">
        <f t="shared" si="56"/>
        <v>17291.32</v>
      </c>
      <c r="U464" s="29"/>
    </row>
    <row r="465" spans="1:21" ht="17.100000000000001" customHeight="1" x14ac:dyDescent="0.25">
      <c r="A465" s="42">
        <v>432</v>
      </c>
      <c r="B465" s="43"/>
      <c r="C465" s="24" t="s">
        <v>1245</v>
      </c>
      <c r="D465" s="101" t="s">
        <v>1246</v>
      </c>
      <c r="E465" s="101" t="s">
        <v>1246</v>
      </c>
      <c r="F465" s="63">
        <v>20437</v>
      </c>
      <c r="G465" s="22" t="s">
        <v>1188</v>
      </c>
      <c r="H465" s="22" t="s">
        <v>1247</v>
      </c>
      <c r="I465" s="24" t="s">
        <v>1248</v>
      </c>
      <c r="J465" s="47">
        <v>351</v>
      </c>
      <c r="K465" s="42">
        <v>128</v>
      </c>
      <c r="L465" s="22" t="s">
        <v>26</v>
      </c>
      <c r="M465" s="28" t="s">
        <v>26</v>
      </c>
      <c r="N465" s="29"/>
      <c r="O465" s="48"/>
      <c r="P465" s="47">
        <f t="shared" si="53"/>
        <v>351</v>
      </c>
      <c r="Q465" s="49">
        <v>15.58</v>
      </c>
      <c r="R465" s="50"/>
      <c r="S465" s="51">
        <f t="shared" si="54"/>
        <v>15.58</v>
      </c>
      <c r="T465" s="52">
        <f t="shared" si="56"/>
        <v>5468.58</v>
      </c>
      <c r="U465" s="29"/>
    </row>
    <row r="466" spans="1:21" ht="17.100000000000001" customHeight="1" x14ac:dyDescent="0.25">
      <c r="A466" s="42">
        <v>433</v>
      </c>
      <c r="B466" s="43"/>
      <c r="C466" s="24" t="s">
        <v>1249</v>
      </c>
      <c r="D466" s="36" t="s">
        <v>1250</v>
      </c>
      <c r="E466" s="36" t="s">
        <v>1250</v>
      </c>
      <c r="F466" s="63">
        <v>11262</v>
      </c>
      <c r="G466" s="22" t="s">
        <v>29</v>
      </c>
      <c r="H466" s="22" t="s">
        <v>1251</v>
      </c>
      <c r="I466" s="24" t="s">
        <v>1194</v>
      </c>
      <c r="J466" s="47">
        <v>109</v>
      </c>
      <c r="K466" s="42">
        <v>100</v>
      </c>
      <c r="L466" s="22" t="s">
        <v>26</v>
      </c>
      <c r="M466" s="28" t="s">
        <v>26</v>
      </c>
      <c r="N466" s="29"/>
      <c r="O466" s="48"/>
      <c r="P466" s="47">
        <f t="shared" si="53"/>
        <v>109</v>
      </c>
      <c r="Q466" s="116">
        <v>20.28</v>
      </c>
      <c r="R466" s="50"/>
      <c r="S466" s="51">
        <f t="shared" si="54"/>
        <v>20.28</v>
      </c>
      <c r="T466" s="52">
        <f t="shared" si="56"/>
        <v>2210.52</v>
      </c>
      <c r="U466" s="29"/>
    </row>
    <row r="467" spans="1:21" ht="17.100000000000001" customHeight="1" x14ac:dyDescent="0.25">
      <c r="A467" s="42">
        <v>434</v>
      </c>
      <c r="B467" s="43"/>
      <c r="C467" s="24" t="s">
        <v>1252</v>
      </c>
      <c r="D467" s="36" t="s">
        <v>1253</v>
      </c>
      <c r="E467" s="36" t="s">
        <v>1253</v>
      </c>
      <c r="F467" s="26">
        <v>11261</v>
      </c>
      <c r="G467" s="22" t="s">
        <v>29</v>
      </c>
      <c r="H467" s="22" t="s">
        <v>1251</v>
      </c>
      <c r="I467" s="24" t="s">
        <v>1194</v>
      </c>
      <c r="J467" s="47">
        <v>102</v>
      </c>
      <c r="K467" s="42">
        <v>100</v>
      </c>
      <c r="L467" s="22" t="s">
        <v>26</v>
      </c>
      <c r="M467" s="28" t="s">
        <v>26</v>
      </c>
      <c r="N467" s="29"/>
      <c r="O467" s="48"/>
      <c r="P467" s="47">
        <f t="shared" si="53"/>
        <v>102</v>
      </c>
      <c r="Q467" s="116">
        <v>20.28</v>
      </c>
      <c r="R467" s="50"/>
      <c r="S467" s="51">
        <f t="shared" si="54"/>
        <v>20.28</v>
      </c>
      <c r="T467" s="52">
        <f t="shared" si="56"/>
        <v>2068.56</v>
      </c>
      <c r="U467" s="29"/>
    </row>
    <row r="468" spans="1:21" ht="17.100000000000001" customHeight="1" x14ac:dyDescent="0.25">
      <c r="A468" s="42">
        <v>435</v>
      </c>
      <c r="B468" s="43"/>
      <c r="C468" s="24" t="s">
        <v>1254</v>
      </c>
      <c r="D468" s="36" t="s">
        <v>1255</v>
      </c>
      <c r="E468" s="36" t="s">
        <v>1255</v>
      </c>
      <c r="F468" s="26">
        <v>11263</v>
      </c>
      <c r="G468" s="22" t="s">
        <v>29</v>
      </c>
      <c r="H468" s="22" t="s">
        <v>1251</v>
      </c>
      <c r="I468" s="24" t="s">
        <v>1194</v>
      </c>
      <c r="J468" s="47">
        <v>105</v>
      </c>
      <c r="K468" s="42">
        <v>100</v>
      </c>
      <c r="L468" s="22" t="s">
        <v>26</v>
      </c>
      <c r="M468" s="28" t="s">
        <v>26</v>
      </c>
      <c r="N468" s="29"/>
      <c r="O468" s="48"/>
      <c r="P468" s="47">
        <f t="shared" si="53"/>
        <v>105</v>
      </c>
      <c r="Q468" s="116">
        <v>20.28</v>
      </c>
      <c r="R468" s="50"/>
      <c r="S468" s="51">
        <f t="shared" si="54"/>
        <v>20.28</v>
      </c>
      <c r="T468" s="52">
        <f t="shared" si="56"/>
        <v>2129.4</v>
      </c>
      <c r="U468" s="29"/>
    </row>
    <row r="469" spans="1:21" ht="17.100000000000001" customHeight="1" x14ac:dyDescent="0.25">
      <c r="A469" s="42">
        <v>436</v>
      </c>
      <c r="B469" s="43"/>
      <c r="C469" s="188" t="s">
        <v>1256</v>
      </c>
      <c r="D469" s="92" t="s">
        <v>62</v>
      </c>
      <c r="E469" s="100" t="s">
        <v>62</v>
      </c>
      <c r="F469" s="26">
        <v>11852</v>
      </c>
      <c r="G469" s="22"/>
      <c r="H469" s="22" t="s">
        <v>1257</v>
      </c>
      <c r="I469" s="24"/>
      <c r="J469" s="47">
        <v>148</v>
      </c>
      <c r="K469" s="42">
        <v>300</v>
      </c>
      <c r="L469" s="22" t="s">
        <v>26</v>
      </c>
      <c r="M469" s="39"/>
      <c r="N469" s="29" t="s">
        <v>1511</v>
      </c>
      <c r="O469" s="48"/>
      <c r="P469" s="47">
        <f t="shared" si="53"/>
        <v>148</v>
      </c>
      <c r="Q469" s="116">
        <v>25.44</v>
      </c>
      <c r="R469" s="50"/>
      <c r="S469" s="51">
        <f t="shared" si="54"/>
        <v>25.44</v>
      </c>
      <c r="T469" s="52">
        <f t="shared" si="56"/>
        <v>3765.1200000000003</v>
      </c>
      <c r="U469" s="29"/>
    </row>
    <row r="470" spans="1:21" ht="17.100000000000001" customHeight="1" x14ac:dyDescent="0.25">
      <c r="A470" s="22">
        <v>437</v>
      </c>
      <c r="B470" s="29"/>
      <c r="C470" s="24" t="s">
        <v>1258</v>
      </c>
      <c r="D470" s="36" t="s">
        <v>1259</v>
      </c>
      <c r="E470" s="36" t="s">
        <v>1259</v>
      </c>
      <c r="F470" s="26">
        <v>10725</v>
      </c>
      <c r="G470" s="22" t="s">
        <v>1188</v>
      </c>
      <c r="H470" s="22" t="s">
        <v>1260</v>
      </c>
      <c r="I470" s="24" t="s">
        <v>1194</v>
      </c>
      <c r="J470" s="47">
        <v>62</v>
      </c>
      <c r="K470" s="42">
        <v>80</v>
      </c>
      <c r="L470" s="22" t="s">
        <v>26</v>
      </c>
      <c r="M470" s="28" t="s">
        <v>26</v>
      </c>
      <c r="N470" s="29"/>
      <c r="O470" s="48"/>
      <c r="P470" s="47">
        <f t="shared" si="53"/>
        <v>62</v>
      </c>
      <c r="Q470" s="49">
        <v>26.48</v>
      </c>
      <c r="R470" s="50"/>
      <c r="S470" s="51">
        <f t="shared" si="54"/>
        <v>26.48</v>
      </c>
      <c r="T470" s="52">
        <f t="shared" si="56"/>
        <v>1641.76</v>
      </c>
      <c r="U470" s="29"/>
    </row>
    <row r="471" spans="1:21" ht="17.100000000000001" customHeight="1" x14ac:dyDescent="0.25">
      <c r="A471" s="42">
        <v>438</v>
      </c>
      <c r="B471" s="43"/>
      <c r="C471" s="24" t="s">
        <v>1261</v>
      </c>
      <c r="D471" s="36" t="s">
        <v>1262</v>
      </c>
      <c r="E471" s="36" t="s">
        <v>1262</v>
      </c>
      <c r="F471" s="26">
        <v>10729</v>
      </c>
      <c r="G471" s="22" t="s">
        <v>1188</v>
      </c>
      <c r="H471" s="22" t="s">
        <v>1263</v>
      </c>
      <c r="I471" s="24" t="s">
        <v>1264</v>
      </c>
      <c r="J471" s="47">
        <v>298</v>
      </c>
      <c r="K471" s="42">
        <v>80</v>
      </c>
      <c r="L471" s="22" t="s">
        <v>26</v>
      </c>
      <c r="M471" s="28" t="s">
        <v>26</v>
      </c>
      <c r="N471" s="29"/>
      <c r="O471" s="48"/>
      <c r="P471" s="47">
        <f t="shared" si="53"/>
        <v>298</v>
      </c>
      <c r="Q471" s="49">
        <v>26.48</v>
      </c>
      <c r="R471" s="50"/>
      <c r="S471" s="51">
        <f t="shared" si="54"/>
        <v>26.48</v>
      </c>
      <c r="T471" s="52">
        <f t="shared" si="56"/>
        <v>7891.04</v>
      </c>
      <c r="U471" s="29"/>
    </row>
    <row r="472" spans="1:21" ht="17.100000000000001" customHeight="1" x14ac:dyDescent="0.25">
      <c r="A472" s="42">
        <v>439</v>
      </c>
      <c r="B472" s="43"/>
      <c r="C472" s="24" t="s">
        <v>1265</v>
      </c>
      <c r="D472" s="36" t="s">
        <v>1266</v>
      </c>
      <c r="E472" s="36" t="s">
        <v>1266</v>
      </c>
      <c r="F472" s="26">
        <v>11244</v>
      </c>
      <c r="G472" s="22" t="s">
        <v>57</v>
      </c>
      <c r="H472" s="22" t="s">
        <v>1267</v>
      </c>
      <c r="I472" s="24" t="s">
        <v>530</v>
      </c>
      <c r="J472" s="47">
        <v>143</v>
      </c>
      <c r="K472" s="42">
        <v>150</v>
      </c>
      <c r="L472" s="22" t="s">
        <v>26</v>
      </c>
      <c r="M472" s="28" t="s">
        <v>26</v>
      </c>
      <c r="N472" s="29"/>
      <c r="O472" s="48"/>
      <c r="P472" s="47">
        <f t="shared" si="53"/>
        <v>143</v>
      </c>
      <c r="Q472" s="49">
        <v>24.87</v>
      </c>
      <c r="R472" s="50"/>
      <c r="S472" s="51">
        <f t="shared" si="54"/>
        <v>24.87</v>
      </c>
      <c r="T472" s="52">
        <f t="shared" si="56"/>
        <v>3556.4100000000003</v>
      </c>
      <c r="U472" s="29"/>
    </row>
    <row r="473" spans="1:21" ht="17.100000000000001" customHeight="1" x14ac:dyDescent="0.25">
      <c r="A473" s="42">
        <v>440</v>
      </c>
      <c r="B473" s="43"/>
      <c r="C473" s="24" t="s">
        <v>1268</v>
      </c>
      <c r="D473" s="36" t="s">
        <v>1269</v>
      </c>
      <c r="E473" s="36" t="s">
        <v>1269</v>
      </c>
      <c r="F473" s="26">
        <v>10276</v>
      </c>
      <c r="G473" s="22" t="s">
        <v>57</v>
      </c>
      <c r="H473" s="22" t="s">
        <v>1270</v>
      </c>
      <c r="I473" s="24" t="s">
        <v>1264</v>
      </c>
      <c r="J473" s="47">
        <v>123</v>
      </c>
      <c r="K473" s="42">
        <v>210</v>
      </c>
      <c r="L473" s="22" t="s">
        <v>26</v>
      </c>
      <c r="M473" s="28" t="s">
        <v>26</v>
      </c>
      <c r="N473" s="29"/>
      <c r="O473" s="48"/>
      <c r="P473" s="47">
        <f t="shared" si="53"/>
        <v>123</v>
      </c>
      <c r="Q473" s="49">
        <v>44.12</v>
      </c>
      <c r="R473" s="50"/>
      <c r="S473" s="51">
        <f t="shared" si="54"/>
        <v>44.12</v>
      </c>
      <c r="T473" s="52">
        <f t="shared" si="56"/>
        <v>5426.7599999999993</v>
      </c>
      <c r="U473" s="29"/>
    </row>
    <row r="474" spans="1:21" ht="17.100000000000001" customHeight="1" x14ac:dyDescent="0.25">
      <c r="A474" s="212">
        <v>441</v>
      </c>
      <c r="B474" s="214"/>
      <c r="C474" s="216" t="s">
        <v>1271</v>
      </c>
      <c r="D474" s="36" t="s">
        <v>1272</v>
      </c>
      <c r="E474" s="36" t="s">
        <v>1272</v>
      </c>
      <c r="F474" s="218">
        <v>11245</v>
      </c>
      <c r="G474" s="200" t="s">
        <v>57</v>
      </c>
      <c r="H474" s="219" t="s">
        <v>1273</v>
      </c>
      <c r="I474" s="24" t="s">
        <v>1274</v>
      </c>
      <c r="J474" s="206">
        <v>29</v>
      </c>
      <c r="K474" s="220">
        <v>200</v>
      </c>
      <c r="L474" s="22" t="s">
        <v>26</v>
      </c>
      <c r="M474" s="28" t="s">
        <v>26</v>
      </c>
      <c r="N474" s="203"/>
      <c r="O474" s="205"/>
      <c r="P474" s="206">
        <f t="shared" si="53"/>
        <v>29</v>
      </c>
      <c r="Q474" s="207">
        <v>16.739999999999998</v>
      </c>
      <c r="R474" s="208"/>
      <c r="S474" s="209">
        <f t="shared" si="54"/>
        <v>16.739999999999998</v>
      </c>
      <c r="T474" s="210">
        <f t="shared" si="56"/>
        <v>485.46</v>
      </c>
      <c r="U474" s="211"/>
    </row>
    <row r="475" spans="1:21" ht="17.100000000000001" customHeight="1" x14ac:dyDescent="0.25">
      <c r="A475" s="213"/>
      <c r="B475" s="215"/>
      <c r="C475" s="217"/>
      <c r="D475" s="36" t="s">
        <v>1275</v>
      </c>
      <c r="E475" s="36" t="s">
        <v>1275</v>
      </c>
      <c r="F475" s="218"/>
      <c r="G475" s="200"/>
      <c r="H475" s="219"/>
      <c r="I475" s="24" t="s">
        <v>1276</v>
      </c>
      <c r="J475" s="206" t="e">
        <v>#N/A</v>
      </c>
      <c r="K475" s="220"/>
      <c r="L475" s="22" t="s">
        <v>26</v>
      </c>
      <c r="M475" s="28" t="s">
        <v>26</v>
      </c>
      <c r="N475" s="204"/>
      <c r="O475" s="205"/>
      <c r="P475" s="206" t="e">
        <f t="shared" si="53"/>
        <v>#N/A</v>
      </c>
      <c r="Q475" s="207"/>
      <c r="R475" s="208"/>
      <c r="S475" s="209">
        <f t="shared" si="54"/>
        <v>0</v>
      </c>
      <c r="T475" s="210"/>
      <c r="U475" s="211"/>
    </row>
    <row r="476" spans="1:21" ht="17.100000000000001" customHeight="1" x14ac:dyDescent="0.25">
      <c r="A476" s="22">
        <v>442</v>
      </c>
      <c r="B476" s="29"/>
      <c r="C476" s="24" t="s">
        <v>1277</v>
      </c>
      <c r="D476" s="25" t="s">
        <v>1278</v>
      </c>
      <c r="E476" s="25" t="s">
        <v>1278</v>
      </c>
      <c r="F476" s="26">
        <v>11100</v>
      </c>
      <c r="G476" s="22"/>
      <c r="H476" s="119" t="s">
        <v>1279</v>
      </c>
      <c r="I476" s="24"/>
      <c r="J476" s="47">
        <v>29</v>
      </c>
      <c r="K476" s="42">
        <v>20</v>
      </c>
      <c r="L476" s="22" t="s">
        <v>26</v>
      </c>
      <c r="M476" s="28" t="s">
        <v>26</v>
      </c>
      <c r="N476" s="29"/>
      <c r="O476" s="48"/>
      <c r="P476" s="47">
        <f t="shared" si="53"/>
        <v>29</v>
      </c>
      <c r="Q476" s="182">
        <v>22.18</v>
      </c>
      <c r="R476" s="50"/>
      <c r="S476" s="51">
        <f t="shared" si="54"/>
        <v>22.18</v>
      </c>
      <c r="T476" s="52">
        <f t="shared" ref="T476:T519" si="57">P476*Q476</f>
        <v>643.22</v>
      </c>
      <c r="U476" s="29"/>
    </row>
    <row r="477" spans="1:21" ht="17.100000000000001" customHeight="1" x14ac:dyDescent="0.25">
      <c r="A477" s="22">
        <v>443</v>
      </c>
      <c r="B477" s="29"/>
      <c r="C477" s="24" t="s">
        <v>1280</v>
      </c>
      <c r="D477" s="36" t="s">
        <v>1281</v>
      </c>
      <c r="E477" s="36" t="s">
        <v>1281</v>
      </c>
      <c r="F477" s="26">
        <v>1376</v>
      </c>
      <c r="G477" s="22" t="s">
        <v>77</v>
      </c>
      <c r="H477" s="22" t="s">
        <v>1282</v>
      </c>
      <c r="I477" s="24" t="s">
        <v>1283</v>
      </c>
      <c r="J477" s="47">
        <v>77</v>
      </c>
      <c r="K477" s="42">
        <v>200</v>
      </c>
      <c r="L477" s="22" t="s">
        <v>26</v>
      </c>
      <c r="M477" s="28" t="s">
        <v>26</v>
      </c>
      <c r="N477" s="29"/>
      <c r="O477" s="48"/>
      <c r="P477" s="47">
        <f t="shared" si="53"/>
        <v>77</v>
      </c>
      <c r="Q477" s="49">
        <v>48.91</v>
      </c>
      <c r="R477" s="50"/>
      <c r="S477" s="51">
        <f t="shared" si="54"/>
        <v>48.91</v>
      </c>
      <c r="T477" s="52">
        <f t="shared" si="57"/>
        <v>3766.0699999999997</v>
      </c>
      <c r="U477" s="29"/>
    </row>
    <row r="478" spans="1:21" ht="17.100000000000001" customHeight="1" x14ac:dyDescent="0.25">
      <c r="A478" s="22">
        <v>444</v>
      </c>
      <c r="B478" s="29"/>
      <c r="C478" s="24" t="s">
        <v>1284</v>
      </c>
      <c r="D478" s="36" t="s">
        <v>1285</v>
      </c>
      <c r="E478" s="36" t="s">
        <v>1285</v>
      </c>
      <c r="F478" s="63">
        <v>1375</v>
      </c>
      <c r="G478" s="22" t="s">
        <v>77</v>
      </c>
      <c r="H478" s="22" t="s">
        <v>1282</v>
      </c>
      <c r="I478" s="24" t="s">
        <v>1283</v>
      </c>
      <c r="J478" s="47">
        <v>83</v>
      </c>
      <c r="K478" s="42">
        <v>200</v>
      </c>
      <c r="L478" s="22" t="s">
        <v>26</v>
      </c>
      <c r="M478" s="28" t="s">
        <v>26</v>
      </c>
      <c r="N478" s="29"/>
      <c r="O478" s="48"/>
      <c r="P478" s="47">
        <f t="shared" si="53"/>
        <v>83</v>
      </c>
      <c r="Q478" s="49">
        <v>48.91</v>
      </c>
      <c r="R478" s="50"/>
      <c r="S478" s="51">
        <f t="shared" si="54"/>
        <v>48.91</v>
      </c>
      <c r="T478" s="52">
        <f t="shared" si="57"/>
        <v>4059.5299999999997</v>
      </c>
      <c r="U478" s="29"/>
    </row>
    <row r="479" spans="1:21" ht="17.100000000000001" customHeight="1" x14ac:dyDescent="0.25">
      <c r="A479" s="22">
        <v>445</v>
      </c>
      <c r="B479" s="29"/>
      <c r="C479" s="24" t="s">
        <v>1286</v>
      </c>
      <c r="D479" s="36" t="s">
        <v>1287</v>
      </c>
      <c r="E479" s="36" t="s">
        <v>1287</v>
      </c>
      <c r="F479" s="63">
        <v>1372</v>
      </c>
      <c r="G479" s="22" t="s">
        <v>77</v>
      </c>
      <c r="H479" s="22" t="s">
        <v>1288</v>
      </c>
      <c r="I479" s="24"/>
      <c r="J479" s="47">
        <v>38</v>
      </c>
      <c r="K479" s="42">
        <v>96</v>
      </c>
      <c r="L479" s="22" t="s">
        <v>26</v>
      </c>
      <c r="M479" s="28" t="s">
        <v>26</v>
      </c>
      <c r="N479" s="29"/>
      <c r="O479" s="48"/>
      <c r="P479" s="47">
        <f t="shared" si="53"/>
        <v>38</v>
      </c>
      <c r="Q479" s="49">
        <v>25.28</v>
      </c>
      <c r="R479" s="50"/>
      <c r="S479" s="51">
        <f t="shared" si="54"/>
        <v>25.28</v>
      </c>
      <c r="T479" s="52">
        <f t="shared" si="57"/>
        <v>960.6400000000001</v>
      </c>
      <c r="U479" s="29"/>
    </row>
    <row r="480" spans="1:21" ht="17.100000000000001" customHeight="1" x14ac:dyDescent="0.25">
      <c r="A480" s="42">
        <v>446</v>
      </c>
      <c r="B480" s="43"/>
      <c r="C480" s="24" t="s">
        <v>1289</v>
      </c>
      <c r="D480" s="36" t="s">
        <v>1290</v>
      </c>
      <c r="E480" s="36" t="s">
        <v>1290</v>
      </c>
      <c r="F480" s="63">
        <v>11723</v>
      </c>
      <c r="G480" s="22" t="s">
        <v>1188</v>
      </c>
      <c r="H480" s="22" t="s">
        <v>1291</v>
      </c>
      <c r="I480" s="24" t="s">
        <v>1190</v>
      </c>
      <c r="J480" s="47">
        <v>643</v>
      </c>
      <c r="K480" s="42">
        <v>72</v>
      </c>
      <c r="L480" s="22" t="s">
        <v>26</v>
      </c>
      <c r="M480" s="28" t="s">
        <v>26</v>
      </c>
      <c r="N480" s="29"/>
      <c r="O480" s="48"/>
      <c r="P480" s="47">
        <f t="shared" si="53"/>
        <v>643</v>
      </c>
      <c r="Q480" s="49">
        <v>21.36</v>
      </c>
      <c r="R480" s="50"/>
      <c r="S480" s="51">
        <f t="shared" si="54"/>
        <v>21.36</v>
      </c>
      <c r="T480" s="52">
        <f t="shared" si="57"/>
        <v>13734.48</v>
      </c>
      <c r="U480" s="29"/>
    </row>
    <row r="481" spans="1:21" ht="17.100000000000001" customHeight="1" x14ac:dyDescent="0.25">
      <c r="A481" s="22">
        <v>447</v>
      </c>
      <c r="B481" s="29"/>
      <c r="C481" s="24" t="s">
        <v>1292</v>
      </c>
      <c r="D481" s="36" t="s">
        <v>1293</v>
      </c>
      <c r="E481" s="36" t="s">
        <v>1293</v>
      </c>
      <c r="F481" s="63">
        <v>11715</v>
      </c>
      <c r="G481" s="22" t="s">
        <v>1188</v>
      </c>
      <c r="H481" s="22" t="s">
        <v>1291</v>
      </c>
      <c r="I481" s="24" t="s">
        <v>1190</v>
      </c>
      <c r="J481" s="47">
        <v>78</v>
      </c>
      <c r="K481" s="42">
        <v>72</v>
      </c>
      <c r="L481" s="22" t="s">
        <v>26</v>
      </c>
      <c r="M481" s="28" t="s">
        <v>26</v>
      </c>
      <c r="N481" s="29"/>
      <c r="O481" s="48"/>
      <c r="P481" s="47">
        <f t="shared" si="53"/>
        <v>78</v>
      </c>
      <c r="Q481" s="49">
        <v>21.36</v>
      </c>
      <c r="R481" s="50"/>
      <c r="S481" s="51">
        <f t="shared" si="54"/>
        <v>21.36</v>
      </c>
      <c r="T481" s="52">
        <f t="shared" si="57"/>
        <v>1666.08</v>
      </c>
      <c r="U481" s="29"/>
    </row>
    <row r="482" spans="1:21" ht="17.100000000000001" customHeight="1" x14ac:dyDescent="0.25">
      <c r="A482" s="42">
        <v>448</v>
      </c>
      <c r="B482" s="43"/>
      <c r="C482" s="24" t="s">
        <v>1294</v>
      </c>
      <c r="D482" s="36" t="s">
        <v>1295</v>
      </c>
      <c r="E482" s="36" t="s">
        <v>1295</v>
      </c>
      <c r="F482" s="26">
        <v>11792</v>
      </c>
      <c r="G482" s="22" t="s">
        <v>1188</v>
      </c>
      <c r="H482" s="22" t="s">
        <v>1291</v>
      </c>
      <c r="I482" s="24" t="s">
        <v>1190</v>
      </c>
      <c r="J482" s="47">
        <v>680</v>
      </c>
      <c r="K482" s="42">
        <v>72</v>
      </c>
      <c r="L482" s="22" t="s">
        <v>26</v>
      </c>
      <c r="M482" s="28" t="s">
        <v>26</v>
      </c>
      <c r="N482" s="29"/>
      <c r="O482" s="48"/>
      <c r="P482" s="47">
        <f t="shared" si="53"/>
        <v>680</v>
      </c>
      <c r="Q482" s="49">
        <v>21.36</v>
      </c>
      <c r="R482" s="50"/>
      <c r="S482" s="51">
        <f t="shared" si="54"/>
        <v>21.36</v>
      </c>
      <c r="T482" s="52">
        <f t="shared" si="57"/>
        <v>14524.8</v>
      </c>
      <c r="U482" s="29"/>
    </row>
    <row r="483" spans="1:21" ht="17.100000000000001" customHeight="1" x14ac:dyDescent="0.25">
      <c r="A483" s="42">
        <v>449</v>
      </c>
      <c r="B483" s="43"/>
      <c r="C483" s="24" t="s">
        <v>1296</v>
      </c>
      <c r="D483" s="36" t="s">
        <v>1297</v>
      </c>
      <c r="E483" s="36" t="s">
        <v>1297</v>
      </c>
      <c r="F483" s="26">
        <v>11803</v>
      </c>
      <c r="G483" s="22" t="s">
        <v>1188</v>
      </c>
      <c r="H483" s="22" t="s">
        <v>1291</v>
      </c>
      <c r="I483" s="24" t="s">
        <v>1190</v>
      </c>
      <c r="J483" s="47">
        <v>490</v>
      </c>
      <c r="K483" s="42">
        <v>72</v>
      </c>
      <c r="L483" s="22" t="s">
        <v>26</v>
      </c>
      <c r="M483" s="28" t="s">
        <v>26</v>
      </c>
      <c r="N483" s="29"/>
      <c r="O483" s="48"/>
      <c r="P483" s="47">
        <f t="shared" si="53"/>
        <v>490</v>
      </c>
      <c r="Q483" s="49">
        <v>21.36</v>
      </c>
      <c r="R483" s="50"/>
      <c r="S483" s="51">
        <f t="shared" si="54"/>
        <v>21.36</v>
      </c>
      <c r="T483" s="52">
        <f t="shared" si="57"/>
        <v>10466.4</v>
      </c>
      <c r="U483" s="29"/>
    </row>
    <row r="484" spans="1:21" ht="17.100000000000001" customHeight="1" x14ac:dyDescent="0.25">
      <c r="A484" s="42">
        <v>450</v>
      </c>
      <c r="B484" s="43"/>
      <c r="C484" s="24" t="s">
        <v>1298</v>
      </c>
      <c r="D484" s="36" t="s">
        <v>1299</v>
      </c>
      <c r="E484" s="36" t="s">
        <v>1299</v>
      </c>
      <c r="F484" s="26">
        <v>11745</v>
      </c>
      <c r="G484" s="22" t="s">
        <v>1188</v>
      </c>
      <c r="H484" s="22" t="s">
        <v>1291</v>
      </c>
      <c r="I484" s="24" t="s">
        <v>1190</v>
      </c>
      <c r="J484" s="47">
        <v>106</v>
      </c>
      <c r="K484" s="42">
        <v>72</v>
      </c>
      <c r="L484" s="22" t="s">
        <v>26</v>
      </c>
      <c r="M484" s="28" t="s">
        <v>26</v>
      </c>
      <c r="N484" s="29"/>
      <c r="O484" s="48"/>
      <c r="P484" s="47">
        <f t="shared" si="53"/>
        <v>106</v>
      </c>
      <c r="Q484" s="49">
        <v>21.36</v>
      </c>
      <c r="R484" s="50"/>
      <c r="S484" s="51">
        <f t="shared" si="54"/>
        <v>21.36</v>
      </c>
      <c r="T484" s="52">
        <f t="shared" si="57"/>
        <v>2264.16</v>
      </c>
      <c r="U484" s="29"/>
    </row>
    <row r="485" spans="1:21" ht="17.100000000000001" customHeight="1" x14ac:dyDescent="0.25">
      <c r="A485" s="42">
        <v>451</v>
      </c>
      <c r="B485" s="43"/>
      <c r="C485" s="91" t="s">
        <v>1300</v>
      </c>
      <c r="D485" s="36" t="s">
        <v>1301</v>
      </c>
      <c r="E485" s="36" t="s">
        <v>1301</v>
      </c>
      <c r="F485" s="26">
        <v>25712</v>
      </c>
      <c r="G485" s="76" t="s">
        <v>77</v>
      </c>
      <c r="H485" s="142" t="s">
        <v>1302</v>
      </c>
      <c r="I485" s="154" t="s">
        <v>1303</v>
      </c>
      <c r="J485" s="47">
        <v>713</v>
      </c>
      <c r="K485" s="42">
        <v>144</v>
      </c>
      <c r="L485" s="22" t="s">
        <v>26</v>
      </c>
      <c r="M485" s="28" t="s">
        <v>26</v>
      </c>
      <c r="N485" s="29"/>
      <c r="O485" s="48"/>
      <c r="P485" s="47">
        <f t="shared" si="53"/>
        <v>713</v>
      </c>
      <c r="Q485" s="116">
        <v>48.41</v>
      </c>
      <c r="R485" s="50"/>
      <c r="S485" s="51">
        <f t="shared" si="54"/>
        <v>48.41</v>
      </c>
      <c r="T485" s="52">
        <f t="shared" si="57"/>
        <v>34516.329999999994</v>
      </c>
      <c r="U485" s="29"/>
    </row>
    <row r="486" spans="1:21" ht="17.100000000000001" customHeight="1" x14ac:dyDescent="0.25">
      <c r="A486" s="42">
        <v>452</v>
      </c>
      <c r="B486" s="43"/>
      <c r="C486" s="155" t="s">
        <v>1304</v>
      </c>
      <c r="D486" s="36" t="s">
        <v>1305</v>
      </c>
      <c r="E486" s="36" t="s">
        <v>1305</v>
      </c>
      <c r="F486" s="184">
        <v>11718</v>
      </c>
      <c r="G486" s="76" t="s">
        <v>1188</v>
      </c>
      <c r="H486" s="90" t="s">
        <v>1306</v>
      </c>
      <c r="I486" s="24" t="s">
        <v>1307</v>
      </c>
      <c r="J486" s="47">
        <v>235</v>
      </c>
      <c r="K486" s="42">
        <v>104</v>
      </c>
      <c r="L486" s="22" t="s">
        <v>26</v>
      </c>
      <c r="M486" s="28" t="s">
        <v>26</v>
      </c>
      <c r="N486" s="29"/>
      <c r="O486" s="48"/>
      <c r="P486" s="47">
        <f t="shared" si="53"/>
        <v>235</v>
      </c>
      <c r="Q486" s="49">
        <v>32.14</v>
      </c>
      <c r="R486" s="50"/>
      <c r="S486" s="51">
        <f t="shared" si="54"/>
        <v>32.14</v>
      </c>
      <c r="T486" s="52">
        <f t="shared" si="57"/>
        <v>7552.9000000000005</v>
      </c>
      <c r="U486" s="29"/>
    </row>
    <row r="487" spans="1:21" ht="17.100000000000001" customHeight="1" x14ac:dyDescent="0.25">
      <c r="A487" s="42">
        <v>453</v>
      </c>
      <c r="B487" s="43"/>
      <c r="C487" s="24" t="s">
        <v>1308</v>
      </c>
      <c r="D487" s="36" t="s">
        <v>1309</v>
      </c>
      <c r="E487" s="36" t="s">
        <v>1309</v>
      </c>
      <c r="F487" s="184">
        <v>11885</v>
      </c>
      <c r="G487" s="22" t="s">
        <v>190</v>
      </c>
      <c r="H487" s="22" t="s">
        <v>1310</v>
      </c>
      <c r="I487" s="24" t="s">
        <v>1311</v>
      </c>
      <c r="J487" s="47">
        <v>269</v>
      </c>
      <c r="K487" s="42">
        <v>186</v>
      </c>
      <c r="L487" s="22" t="s">
        <v>26</v>
      </c>
      <c r="M487" s="28" t="s">
        <v>26</v>
      </c>
      <c r="N487" s="29"/>
      <c r="O487" s="48"/>
      <c r="P487" s="47">
        <f t="shared" si="53"/>
        <v>269</v>
      </c>
      <c r="Q487" s="49">
        <v>37.97</v>
      </c>
      <c r="R487" s="50"/>
      <c r="S487" s="51">
        <f t="shared" si="54"/>
        <v>37.97</v>
      </c>
      <c r="T487" s="52">
        <f t="shared" si="57"/>
        <v>10213.93</v>
      </c>
      <c r="U487" s="29"/>
    </row>
    <row r="488" spans="1:21" ht="17.100000000000001" customHeight="1" x14ac:dyDescent="0.25">
      <c r="A488" s="42">
        <v>454</v>
      </c>
      <c r="B488" s="53"/>
      <c r="C488" s="24" t="s">
        <v>1312</v>
      </c>
      <c r="D488" s="36" t="s">
        <v>1313</v>
      </c>
      <c r="E488" s="36" t="s">
        <v>1313</v>
      </c>
      <c r="F488" s="184" t="s">
        <v>1482</v>
      </c>
      <c r="G488" s="22" t="s">
        <v>57</v>
      </c>
      <c r="H488" s="22" t="s">
        <v>1270</v>
      </c>
      <c r="I488" s="24" t="s">
        <v>1194</v>
      </c>
      <c r="J488" s="47">
        <v>277</v>
      </c>
      <c r="K488" s="42">
        <v>210</v>
      </c>
      <c r="L488" s="22" t="s">
        <v>26</v>
      </c>
      <c r="M488" s="28" t="s">
        <v>26</v>
      </c>
      <c r="N488" s="29"/>
      <c r="O488" s="48"/>
      <c r="P488" s="47">
        <f t="shared" si="53"/>
        <v>277</v>
      </c>
      <c r="Q488" s="49">
        <v>44.78</v>
      </c>
      <c r="R488" s="50"/>
      <c r="S488" s="51">
        <f t="shared" si="54"/>
        <v>44.78</v>
      </c>
      <c r="T488" s="52">
        <f t="shared" si="57"/>
        <v>12404.06</v>
      </c>
      <c r="U488" s="29"/>
    </row>
    <row r="489" spans="1:21" ht="17.100000000000001" customHeight="1" x14ac:dyDescent="0.25">
      <c r="A489" s="42">
        <v>455</v>
      </c>
      <c r="B489" s="53"/>
      <c r="C489" s="24" t="s">
        <v>1314</v>
      </c>
      <c r="D489" s="36" t="s">
        <v>1315</v>
      </c>
      <c r="E489" s="36" t="s">
        <v>1315</v>
      </c>
      <c r="F489" s="184">
        <v>12299</v>
      </c>
      <c r="G489" s="22" t="s">
        <v>82</v>
      </c>
      <c r="H489" s="22" t="s">
        <v>1316</v>
      </c>
      <c r="I489" s="24" t="s">
        <v>1317</v>
      </c>
      <c r="J489" s="47">
        <v>104</v>
      </c>
      <c r="K489" s="42">
        <v>120</v>
      </c>
      <c r="L489" s="86" t="s">
        <v>26</v>
      </c>
      <c r="M489" s="28" t="s">
        <v>26</v>
      </c>
      <c r="N489" s="29"/>
      <c r="O489" s="48"/>
      <c r="P489" s="47">
        <f t="shared" si="53"/>
        <v>104</v>
      </c>
      <c r="Q489" s="49">
        <v>39.14</v>
      </c>
      <c r="R489" s="50"/>
      <c r="S489" s="51">
        <f t="shared" si="54"/>
        <v>39.14</v>
      </c>
      <c r="T489" s="52">
        <f t="shared" si="57"/>
        <v>4070.56</v>
      </c>
      <c r="U489" s="29"/>
    </row>
    <row r="490" spans="1:21" ht="17.100000000000001" customHeight="1" x14ac:dyDescent="0.25">
      <c r="A490" s="22">
        <v>456</v>
      </c>
      <c r="B490" s="58"/>
      <c r="C490" s="24" t="s">
        <v>1318</v>
      </c>
      <c r="D490" s="36" t="s">
        <v>1319</v>
      </c>
      <c r="E490" s="36" t="s">
        <v>1319</v>
      </c>
      <c r="F490" s="184">
        <v>10144</v>
      </c>
      <c r="G490" s="22" t="s">
        <v>57</v>
      </c>
      <c r="H490" s="22" t="s">
        <v>1320</v>
      </c>
      <c r="I490" s="24" t="s">
        <v>1194</v>
      </c>
      <c r="J490" s="47">
        <v>70</v>
      </c>
      <c r="K490" s="42">
        <v>96</v>
      </c>
      <c r="L490" s="22" t="s">
        <v>26</v>
      </c>
      <c r="M490" s="28" t="s">
        <v>26</v>
      </c>
      <c r="N490" s="29"/>
      <c r="O490" s="48"/>
      <c r="P490" s="47">
        <f t="shared" si="53"/>
        <v>70</v>
      </c>
      <c r="Q490" s="49">
        <v>28.18</v>
      </c>
      <c r="R490" s="50"/>
      <c r="S490" s="51">
        <f t="shared" si="54"/>
        <v>28.18</v>
      </c>
      <c r="T490" s="52">
        <f t="shared" si="57"/>
        <v>1972.6</v>
      </c>
      <c r="U490" s="29"/>
    </row>
    <row r="491" spans="1:21" ht="17.100000000000001" customHeight="1" x14ac:dyDescent="0.25">
      <c r="A491" s="42">
        <v>457</v>
      </c>
      <c r="B491" s="53"/>
      <c r="C491" s="122" t="s">
        <v>1321</v>
      </c>
      <c r="D491" s="36" t="s">
        <v>1322</v>
      </c>
      <c r="E491" s="37" t="s">
        <v>1323</v>
      </c>
      <c r="F491" s="184">
        <v>11841</v>
      </c>
      <c r="G491" s="22" t="s">
        <v>1188</v>
      </c>
      <c r="H491" s="22" t="s">
        <v>1197</v>
      </c>
      <c r="I491" s="24" t="s">
        <v>1324</v>
      </c>
      <c r="J491" s="47">
        <v>255</v>
      </c>
      <c r="K491" s="42">
        <v>104</v>
      </c>
      <c r="L491" s="22" t="s">
        <v>26</v>
      </c>
      <c r="M491" s="28" t="s">
        <v>26</v>
      </c>
      <c r="N491" s="29"/>
      <c r="O491" s="48"/>
      <c r="P491" s="47">
        <f t="shared" si="53"/>
        <v>255</v>
      </c>
      <c r="Q491" s="49">
        <v>32.14</v>
      </c>
      <c r="R491" s="50"/>
      <c r="S491" s="51">
        <f t="shared" si="54"/>
        <v>32.14</v>
      </c>
      <c r="T491" s="52">
        <f t="shared" si="57"/>
        <v>8195.7000000000007</v>
      </c>
      <c r="U491" s="29"/>
    </row>
    <row r="492" spans="1:21" ht="17.100000000000001" customHeight="1" x14ac:dyDescent="0.25">
      <c r="A492" s="22">
        <v>458</v>
      </c>
      <c r="B492" s="58"/>
      <c r="C492" s="24" t="s">
        <v>1325</v>
      </c>
      <c r="D492" s="36" t="s">
        <v>1322</v>
      </c>
      <c r="E492" s="36" t="s">
        <v>1322</v>
      </c>
      <c r="F492" s="56">
        <v>41234</v>
      </c>
      <c r="G492" s="156" t="s">
        <v>77</v>
      </c>
      <c r="H492" s="22" t="s">
        <v>30</v>
      </c>
      <c r="I492" s="24" t="s">
        <v>1326</v>
      </c>
      <c r="J492" s="47">
        <v>77</v>
      </c>
      <c r="K492" s="42">
        <v>72</v>
      </c>
      <c r="L492" s="22" t="s">
        <v>26</v>
      </c>
      <c r="M492" s="28" t="s">
        <v>26</v>
      </c>
      <c r="N492" s="29"/>
      <c r="O492" s="48"/>
      <c r="P492" s="47">
        <f t="shared" si="53"/>
        <v>77</v>
      </c>
      <c r="Q492" s="49">
        <v>37.409999999999997</v>
      </c>
      <c r="R492" s="50"/>
      <c r="S492" s="51">
        <f t="shared" si="54"/>
        <v>37.409999999999997</v>
      </c>
      <c r="T492" s="52">
        <f t="shared" si="57"/>
        <v>2880.5699999999997</v>
      </c>
      <c r="U492" s="29"/>
    </row>
    <row r="493" spans="1:21" ht="17.100000000000001" customHeight="1" x14ac:dyDescent="0.25">
      <c r="A493" s="42">
        <v>459</v>
      </c>
      <c r="B493" s="43"/>
      <c r="C493" s="24" t="s">
        <v>1327</v>
      </c>
      <c r="D493" s="88" t="s">
        <v>1328</v>
      </c>
      <c r="E493" s="88" t="s">
        <v>1328</v>
      </c>
      <c r="F493" s="184">
        <v>10121</v>
      </c>
      <c r="G493" s="22" t="s">
        <v>57</v>
      </c>
      <c r="H493" s="22" t="s">
        <v>1329</v>
      </c>
      <c r="I493" s="24" t="s">
        <v>1194</v>
      </c>
      <c r="J493" s="47">
        <v>319</v>
      </c>
      <c r="K493" s="42">
        <v>96</v>
      </c>
      <c r="L493" s="22" t="s">
        <v>26</v>
      </c>
      <c r="M493" s="28" t="s">
        <v>26</v>
      </c>
      <c r="N493" s="29"/>
      <c r="O493" s="48"/>
      <c r="P493" s="47">
        <f t="shared" si="53"/>
        <v>319</v>
      </c>
      <c r="Q493" s="49">
        <v>28.12</v>
      </c>
      <c r="R493" s="50"/>
      <c r="S493" s="51">
        <f t="shared" si="54"/>
        <v>28.12</v>
      </c>
      <c r="T493" s="52">
        <f t="shared" si="57"/>
        <v>8970.2800000000007</v>
      </c>
      <c r="U493" s="29"/>
    </row>
    <row r="494" spans="1:21" ht="17.100000000000001" customHeight="1" x14ac:dyDescent="0.25">
      <c r="A494" s="42">
        <v>460</v>
      </c>
      <c r="B494" s="43"/>
      <c r="C494" s="24" t="s">
        <v>1330</v>
      </c>
      <c r="D494" s="36" t="s">
        <v>1331</v>
      </c>
      <c r="E494" s="36" t="s">
        <v>1331</v>
      </c>
      <c r="F494" s="26">
        <v>10109</v>
      </c>
      <c r="G494" s="22" t="s">
        <v>57</v>
      </c>
      <c r="H494" s="22" t="s">
        <v>1329</v>
      </c>
      <c r="I494" s="24" t="s">
        <v>1194</v>
      </c>
      <c r="J494" s="47">
        <v>244</v>
      </c>
      <c r="K494" s="42">
        <v>96</v>
      </c>
      <c r="L494" s="22" t="s">
        <v>26</v>
      </c>
      <c r="M494" s="28" t="s">
        <v>26</v>
      </c>
      <c r="N494" s="29"/>
      <c r="O494" s="48"/>
      <c r="P494" s="47">
        <f t="shared" si="53"/>
        <v>244</v>
      </c>
      <c r="Q494" s="49">
        <v>28.12</v>
      </c>
      <c r="R494" s="50"/>
      <c r="S494" s="51">
        <f t="shared" si="54"/>
        <v>28.12</v>
      </c>
      <c r="T494" s="52">
        <f t="shared" si="57"/>
        <v>6861.2800000000007</v>
      </c>
      <c r="U494" s="29"/>
    </row>
    <row r="495" spans="1:21" ht="17.100000000000001" customHeight="1" x14ac:dyDescent="0.25">
      <c r="A495" s="42">
        <v>461</v>
      </c>
      <c r="B495" s="43"/>
      <c r="C495" s="24" t="s">
        <v>1332</v>
      </c>
      <c r="D495" s="88" t="s">
        <v>1333</v>
      </c>
      <c r="E495" s="88" t="s">
        <v>1333</v>
      </c>
      <c r="F495" s="26">
        <v>10110</v>
      </c>
      <c r="G495" s="22" t="s">
        <v>57</v>
      </c>
      <c r="H495" s="22" t="s">
        <v>1329</v>
      </c>
      <c r="I495" s="24" t="s">
        <v>1194</v>
      </c>
      <c r="J495" s="47">
        <v>279</v>
      </c>
      <c r="K495" s="42">
        <v>96</v>
      </c>
      <c r="L495" s="22" t="s">
        <v>26</v>
      </c>
      <c r="M495" s="28" t="s">
        <v>26</v>
      </c>
      <c r="N495" s="29"/>
      <c r="O495" s="48"/>
      <c r="P495" s="47">
        <f t="shared" si="53"/>
        <v>279</v>
      </c>
      <c r="Q495" s="49">
        <v>28.12</v>
      </c>
      <c r="R495" s="50"/>
      <c r="S495" s="51">
        <f t="shared" si="54"/>
        <v>28.12</v>
      </c>
      <c r="T495" s="52">
        <f t="shared" si="57"/>
        <v>7845.4800000000005</v>
      </c>
      <c r="U495" s="29"/>
    </row>
    <row r="496" spans="1:21" ht="17.100000000000001" customHeight="1" x14ac:dyDescent="0.25">
      <c r="A496" s="42">
        <v>462</v>
      </c>
      <c r="B496" s="43"/>
      <c r="C496" s="24" t="s">
        <v>1334</v>
      </c>
      <c r="D496" s="36" t="s">
        <v>1335</v>
      </c>
      <c r="E496" s="36" t="s">
        <v>1335</v>
      </c>
      <c r="F496" s="26">
        <v>11892</v>
      </c>
      <c r="G496" s="22" t="s">
        <v>190</v>
      </c>
      <c r="H496" s="22" t="s">
        <v>1336</v>
      </c>
      <c r="I496" s="24"/>
      <c r="J496" s="47">
        <v>713</v>
      </c>
      <c r="K496" s="42">
        <v>300</v>
      </c>
      <c r="L496" s="22" t="s">
        <v>26</v>
      </c>
      <c r="M496" s="28" t="s">
        <v>26</v>
      </c>
      <c r="N496" s="29"/>
      <c r="O496" s="48"/>
      <c r="P496" s="47">
        <f t="shared" si="53"/>
        <v>713</v>
      </c>
      <c r="Q496" s="49">
        <v>51.1</v>
      </c>
      <c r="R496" s="50"/>
      <c r="S496" s="51">
        <f t="shared" si="54"/>
        <v>51.1</v>
      </c>
      <c r="T496" s="52">
        <f t="shared" si="57"/>
        <v>36434.300000000003</v>
      </c>
      <c r="U496" s="29"/>
    </row>
    <row r="497" spans="1:21" ht="17.100000000000001" customHeight="1" x14ac:dyDescent="0.25">
      <c r="A497" s="42">
        <v>463</v>
      </c>
      <c r="B497" s="43"/>
      <c r="C497" s="24" t="s">
        <v>1337</v>
      </c>
      <c r="D497" s="36" t="s">
        <v>1338</v>
      </c>
      <c r="E497" s="36" t="s">
        <v>1338</v>
      </c>
      <c r="F497" s="63">
        <v>11898</v>
      </c>
      <c r="G497" s="22" t="s">
        <v>190</v>
      </c>
      <c r="H497" s="22" t="s">
        <v>1336</v>
      </c>
      <c r="I497" s="24"/>
      <c r="J497" s="47">
        <v>248</v>
      </c>
      <c r="K497" s="42">
        <v>300</v>
      </c>
      <c r="L497" s="22" t="s">
        <v>26</v>
      </c>
      <c r="M497" s="28" t="s">
        <v>26</v>
      </c>
      <c r="N497" s="29"/>
      <c r="O497" s="48"/>
      <c r="P497" s="47">
        <f t="shared" si="53"/>
        <v>248</v>
      </c>
      <c r="Q497" s="49">
        <v>41.87</v>
      </c>
      <c r="R497" s="50"/>
      <c r="S497" s="51">
        <f t="shared" si="54"/>
        <v>41.87</v>
      </c>
      <c r="T497" s="52">
        <f t="shared" si="57"/>
        <v>10383.76</v>
      </c>
      <c r="U497" s="29"/>
    </row>
    <row r="498" spans="1:21" ht="17.100000000000001" customHeight="1" x14ac:dyDescent="0.25">
      <c r="A498" s="22">
        <v>464</v>
      </c>
      <c r="B498" s="29"/>
      <c r="C498" s="24" t="s">
        <v>1339</v>
      </c>
      <c r="D498" s="36" t="s">
        <v>1340</v>
      </c>
      <c r="E498" s="36" t="s">
        <v>1340</v>
      </c>
      <c r="F498" s="26">
        <v>11719</v>
      </c>
      <c r="G498" s="22" t="s">
        <v>49</v>
      </c>
      <c r="H498" s="22" t="s">
        <v>1341</v>
      </c>
      <c r="I498" s="24"/>
      <c r="J498" s="47">
        <v>70</v>
      </c>
      <c r="K498" s="42">
        <v>24</v>
      </c>
      <c r="L498" s="22" t="s">
        <v>26</v>
      </c>
      <c r="M498" s="28" t="s">
        <v>26</v>
      </c>
      <c r="N498" s="29"/>
      <c r="O498" s="48"/>
      <c r="P498" s="47">
        <f t="shared" si="53"/>
        <v>70</v>
      </c>
      <c r="Q498" s="49">
        <v>11.62</v>
      </c>
      <c r="R498" s="50"/>
      <c r="S498" s="51">
        <v>11.62</v>
      </c>
      <c r="T498" s="52">
        <f t="shared" si="57"/>
        <v>813.4</v>
      </c>
      <c r="U498" s="29"/>
    </row>
    <row r="499" spans="1:21" ht="17.100000000000001" customHeight="1" x14ac:dyDescent="0.25">
      <c r="A499" s="22">
        <v>465</v>
      </c>
      <c r="B499" s="29"/>
      <c r="C499" s="24" t="s">
        <v>1342</v>
      </c>
      <c r="D499" s="157" t="s">
        <v>1343</v>
      </c>
      <c r="E499" s="36" t="s">
        <v>1343</v>
      </c>
      <c r="F499" s="26">
        <v>10329</v>
      </c>
      <c r="G499" s="22" t="s">
        <v>49</v>
      </c>
      <c r="H499" s="22" t="s">
        <v>1344</v>
      </c>
      <c r="I499" s="24"/>
      <c r="J499" s="47">
        <v>98</v>
      </c>
      <c r="K499" s="42">
        <v>24</v>
      </c>
      <c r="L499" s="22" t="s">
        <v>26</v>
      </c>
      <c r="M499" s="28" t="s">
        <v>26</v>
      </c>
      <c r="N499" s="29"/>
      <c r="O499" s="48"/>
      <c r="P499" s="47">
        <f t="shared" si="53"/>
        <v>98</v>
      </c>
      <c r="Q499" s="49">
        <v>11.86</v>
      </c>
      <c r="R499" s="50"/>
      <c r="S499" s="51">
        <f t="shared" si="54"/>
        <v>11.86</v>
      </c>
      <c r="T499" s="52">
        <f t="shared" si="57"/>
        <v>1162.28</v>
      </c>
      <c r="U499" s="29"/>
    </row>
    <row r="500" spans="1:21" ht="17.100000000000001" customHeight="1" x14ac:dyDescent="0.25">
      <c r="A500" s="42">
        <v>466</v>
      </c>
      <c r="B500" s="43"/>
      <c r="C500" s="24" t="s">
        <v>1345</v>
      </c>
      <c r="D500" s="157" t="s">
        <v>1346</v>
      </c>
      <c r="E500" s="36" t="s">
        <v>1346</v>
      </c>
      <c r="F500" s="26">
        <v>10332</v>
      </c>
      <c r="G500" s="22" t="s">
        <v>49</v>
      </c>
      <c r="H500" s="22" t="s">
        <v>1344</v>
      </c>
      <c r="I500" s="24"/>
      <c r="J500" s="47">
        <v>105</v>
      </c>
      <c r="K500" s="42">
        <v>24</v>
      </c>
      <c r="L500" s="22" t="s">
        <v>26</v>
      </c>
      <c r="M500" s="28" t="s">
        <v>26</v>
      </c>
      <c r="N500" s="29"/>
      <c r="O500" s="48"/>
      <c r="P500" s="47">
        <f t="shared" si="53"/>
        <v>105</v>
      </c>
      <c r="Q500" s="49">
        <v>11.86</v>
      </c>
      <c r="R500" s="50"/>
      <c r="S500" s="51">
        <f t="shared" si="54"/>
        <v>11.86</v>
      </c>
      <c r="T500" s="52">
        <f t="shared" si="57"/>
        <v>1245.3</v>
      </c>
      <c r="U500" s="29"/>
    </row>
    <row r="501" spans="1:21" ht="17.100000000000001" customHeight="1" x14ac:dyDescent="0.25">
      <c r="A501" s="42">
        <v>467</v>
      </c>
      <c r="B501" s="43"/>
      <c r="C501" s="24" t="s">
        <v>1347</v>
      </c>
      <c r="D501" s="157" t="s">
        <v>1348</v>
      </c>
      <c r="E501" s="36" t="s">
        <v>1348</v>
      </c>
      <c r="F501" s="26">
        <v>10330</v>
      </c>
      <c r="G501" s="22" t="s">
        <v>49</v>
      </c>
      <c r="H501" s="22" t="s">
        <v>1344</v>
      </c>
      <c r="I501" s="24"/>
      <c r="J501" s="47">
        <v>155</v>
      </c>
      <c r="K501" s="42">
        <v>24</v>
      </c>
      <c r="L501" s="22" t="s">
        <v>26</v>
      </c>
      <c r="M501" s="28" t="s">
        <v>26</v>
      </c>
      <c r="N501" s="29"/>
      <c r="O501" s="48"/>
      <c r="P501" s="47">
        <f t="shared" si="53"/>
        <v>155</v>
      </c>
      <c r="Q501" s="49">
        <v>11.86</v>
      </c>
      <c r="R501" s="50"/>
      <c r="S501" s="51">
        <f t="shared" si="54"/>
        <v>11.86</v>
      </c>
      <c r="T501" s="52">
        <f t="shared" si="57"/>
        <v>1838.3</v>
      </c>
      <c r="U501" s="29"/>
    </row>
    <row r="502" spans="1:21" ht="17.100000000000001" customHeight="1" x14ac:dyDescent="0.25">
      <c r="A502" s="42">
        <v>468</v>
      </c>
      <c r="B502" s="43"/>
      <c r="C502" s="24" t="s">
        <v>1349</v>
      </c>
      <c r="D502" s="157" t="s">
        <v>1350</v>
      </c>
      <c r="E502" s="36" t="s">
        <v>1350</v>
      </c>
      <c r="F502" s="26">
        <v>10331</v>
      </c>
      <c r="G502" s="22" t="s">
        <v>49</v>
      </c>
      <c r="H502" s="22" t="s">
        <v>1344</v>
      </c>
      <c r="I502" s="24"/>
      <c r="J502" s="47">
        <v>118</v>
      </c>
      <c r="K502" s="42">
        <v>24</v>
      </c>
      <c r="L502" s="22" t="s">
        <v>26</v>
      </c>
      <c r="M502" s="28" t="s">
        <v>26</v>
      </c>
      <c r="N502" s="29"/>
      <c r="O502" s="48"/>
      <c r="P502" s="47">
        <f t="shared" ref="P502:P519" si="58">ROUND(IF(ISBLANK(O502)=TRUE,J502,(J502*K502)/O502),0)</f>
        <v>118</v>
      </c>
      <c r="Q502" s="49">
        <v>11.86</v>
      </c>
      <c r="R502" s="50"/>
      <c r="S502" s="51">
        <f t="shared" ref="S502:S519" si="59">IF(ISBLANK(Q502),0,(Q502-R502))</f>
        <v>11.86</v>
      </c>
      <c r="T502" s="52">
        <f t="shared" si="57"/>
        <v>1399.48</v>
      </c>
      <c r="U502" s="29"/>
    </row>
    <row r="503" spans="1:21" ht="17.100000000000001" customHeight="1" x14ac:dyDescent="0.25">
      <c r="A503" s="42">
        <v>469</v>
      </c>
      <c r="B503" s="43"/>
      <c r="C503" s="24" t="s">
        <v>1351</v>
      </c>
      <c r="D503" s="36" t="s">
        <v>1352</v>
      </c>
      <c r="E503" s="36" t="s">
        <v>1352</v>
      </c>
      <c r="F503" s="26">
        <v>11799</v>
      </c>
      <c r="G503" s="22" t="s">
        <v>29</v>
      </c>
      <c r="H503" s="22" t="s">
        <v>1353</v>
      </c>
      <c r="I503" s="24" t="s">
        <v>1354</v>
      </c>
      <c r="J503" s="47">
        <v>125</v>
      </c>
      <c r="K503" s="42">
        <v>90</v>
      </c>
      <c r="L503" s="22" t="s">
        <v>26</v>
      </c>
      <c r="M503" s="28" t="s">
        <v>26</v>
      </c>
      <c r="N503" s="29"/>
      <c r="O503" s="48"/>
      <c r="P503" s="47">
        <f t="shared" si="58"/>
        <v>125</v>
      </c>
      <c r="Q503" s="49">
        <v>21.32</v>
      </c>
      <c r="R503" s="50"/>
      <c r="S503" s="51">
        <f t="shared" si="59"/>
        <v>21.32</v>
      </c>
      <c r="T503" s="52">
        <f t="shared" si="57"/>
        <v>2665</v>
      </c>
      <c r="U503" s="29"/>
    </row>
    <row r="504" spans="1:21" ht="17.100000000000001" customHeight="1" x14ac:dyDescent="0.25">
      <c r="A504" s="42">
        <v>470</v>
      </c>
      <c r="B504" s="43"/>
      <c r="C504" s="89" t="s">
        <v>1355</v>
      </c>
      <c r="D504" s="37" t="s">
        <v>1356</v>
      </c>
      <c r="E504" s="37" t="s">
        <v>1356</v>
      </c>
      <c r="F504" s="26">
        <v>11805</v>
      </c>
      <c r="G504" s="22" t="s">
        <v>1188</v>
      </c>
      <c r="H504" s="22" t="s">
        <v>1357</v>
      </c>
      <c r="I504" s="24"/>
      <c r="J504" s="47">
        <v>241</v>
      </c>
      <c r="K504" s="42">
        <v>72</v>
      </c>
      <c r="L504" s="22" t="s">
        <v>26</v>
      </c>
      <c r="M504" s="28" t="s">
        <v>26</v>
      </c>
      <c r="N504" s="29"/>
      <c r="O504" s="48"/>
      <c r="P504" s="47">
        <f t="shared" si="58"/>
        <v>241</v>
      </c>
      <c r="Q504" s="49">
        <v>21.36</v>
      </c>
      <c r="R504" s="50"/>
      <c r="S504" s="51">
        <f t="shared" si="59"/>
        <v>21.36</v>
      </c>
      <c r="T504" s="52">
        <f t="shared" si="57"/>
        <v>5147.76</v>
      </c>
      <c r="U504" s="29"/>
    </row>
    <row r="505" spans="1:21" ht="17.100000000000001" customHeight="1" x14ac:dyDescent="0.25">
      <c r="A505" s="42">
        <v>471</v>
      </c>
      <c r="B505" s="43"/>
      <c r="C505" s="158" t="s">
        <v>1358</v>
      </c>
      <c r="D505" s="36" t="s">
        <v>1359</v>
      </c>
      <c r="E505" s="36" t="s">
        <v>1359</v>
      </c>
      <c r="F505" s="26">
        <v>10334</v>
      </c>
      <c r="G505" s="76" t="s">
        <v>57</v>
      </c>
      <c r="H505" s="90" t="s">
        <v>1360</v>
      </c>
      <c r="I505" s="24"/>
      <c r="J505" s="47">
        <v>169</v>
      </c>
      <c r="K505" s="42">
        <v>120</v>
      </c>
      <c r="L505" s="22" t="s">
        <v>26</v>
      </c>
      <c r="M505" s="28" t="s">
        <v>26</v>
      </c>
      <c r="N505" s="29"/>
      <c r="O505" s="48"/>
      <c r="P505" s="47">
        <f t="shared" si="58"/>
        <v>169</v>
      </c>
      <c r="Q505" s="49">
        <v>36.58</v>
      </c>
      <c r="R505" s="50"/>
      <c r="S505" s="51">
        <f t="shared" si="59"/>
        <v>36.58</v>
      </c>
      <c r="T505" s="52">
        <f t="shared" si="57"/>
        <v>6182.0199999999995</v>
      </c>
      <c r="U505" s="29"/>
    </row>
    <row r="506" spans="1:21" ht="17.100000000000001" customHeight="1" x14ac:dyDescent="0.25">
      <c r="A506" s="42">
        <v>472</v>
      </c>
      <c r="B506" s="43"/>
      <c r="C506" s="24" t="s">
        <v>1361</v>
      </c>
      <c r="D506" s="25" t="s">
        <v>1362</v>
      </c>
      <c r="E506" s="25" t="s">
        <v>1362</v>
      </c>
      <c r="F506" s="26">
        <v>10273</v>
      </c>
      <c r="G506" s="22" t="s">
        <v>57</v>
      </c>
      <c r="H506" s="22" t="s">
        <v>1360</v>
      </c>
      <c r="I506" s="24" t="s">
        <v>1198</v>
      </c>
      <c r="J506" s="47">
        <v>242</v>
      </c>
      <c r="K506" s="42">
        <v>120</v>
      </c>
      <c r="L506" s="22" t="s">
        <v>26</v>
      </c>
      <c r="M506" s="28" t="s">
        <v>26</v>
      </c>
      <c r="N506" s="29"/>
      <c r="O506" s="48"/>
      <c r="P506" s="47">
        <f t="shared" si="58"/>
        <v>242</v>
      </c>
      <c r="Q506" s="49">
        <v>36.58</v>
      </c>
      <c r="R506" s="50"/>
      <c r="S506" s="51">
        <f t="shared" si="59"/>
        <v>36.58</v>
      </c>
      <c r="T506" s="52">
        <f t="shared" si="57"/>
        <v>8852.3599999999988</v>
      </c>
      <c r="U506" s="29"/>
    </row>
    <row r="507" spans="1:21" ht="17.100000000000001" customHeight="1" x14ac:dyDescent="0.25">
      <c r="A507" s="42">
        <v>473</v>
      </c>
      <c r="B507" s="43"/>
      <c r="C507" s="24" t="s">
        <v>1363</v>
      </c>
      <c r="D507" s="36" t="s">
        <v>1364</v>
      </c>
      <c r="E507" s="36" t="s">
        <v>1364</v>
      </c>
      <c r="F507" s="26">
        <v>10317</v>
      </c>
      <c r="G507" s="22" t="s">
        <v>57</v>
      </c>
      <c r="H507" s="22" t="s">
        <v>1360</v>
      </c>
      <c r="I507" s="24" t="s">
        <v>1198</v>
      </c>
      <c r="J507" s="47">
        <v>125</v>
      </c>
      <c r="K507" s="42">
        <v>120</v>
      </c>
      <c r="L507" s="22" t="s">
        <v>26</v>
      </c>
      <c r="M507" s="28" t="s">
        <v>26</v>
      </c>
      <c r="N507" s="29"/>
      <c r="O507" s="48"/>
      <c r="P507" s="47">
        <f t="shared" si="58"/>
        <v>125</v>
      </c>
      <c r="Q507" s="49">
        <v>36.58</v>
      </c>
      <c r="R507" s="50"/>
      <c r="S507" s="51">
        <f t="shared" si="59"/>
        <v>36.58</v>
      </c>
      <c r="T507" s="52">
        <f t="shared" si="57"/>
        <v>4572.5</v>
      </c>
      <c r="U507" s="29"/>
    </row>
    <row r="508" spans="1:21" ht="17.100000000000001" customHeight="1" x14ac:dyDescent="0.25">
      <c r="A508" s="42">
        <v>474</v>
      </c>
      <c r="B508" s="43"/>
      <c r="C508" s="24" t="s">
        <v>1365</v>
      </c>
      <c r="D508" s="25" t="s">
        <v>1366</v>
      </c>
      <c r="E508" s="25" t="s">
        <v>1366</v>
      </c>
      <c r="F508" s="26">
        <v>10274</v>
      </c>
      <c r="G508" s="22" t="s">
        <v>57</v>
      </c>
      <c r="H508" s="22" t="s">
        <v>1360</v>
      </c>
      <c r="I508" s="24" t="s">
        <v>1194</v>
      </c>
      <c r="J508" s="47">
        <v>256</v>
      </c>
      <c r="K508" s="42">
        <v>120</v>
      </c>
      <c r="L508" s="22" t="s">
        <v>26</v>
      </c>
      <c r="M508" s="28" t="s">
        <v>26</v>
      </c>
      <c r="N508" s="29"/>
      <c r="O508" s="48"/>
      <c r="P508" s="47">
        <f t="shared" si="58"/>
        <v>256</v>
      </c>
      <c r="Q508" s="49">
        <v>36.58</v>
      </c>
      <c r="R508" s="50"/>
      <c r="S508" s="51">
        <f t="shared" si="59"/>
        <v>36.58</v>
      </c>
      <c r="T508" s="52">
        <f t="shared" si="57"/>
        <v>9364.48</v>
      </c>
      <c r="U508" s="29"/>
    </row>
    <row r="509" spans="1:21" ht="17.100000000000001" customHeight="1" x14ac:dyDescent="0.25">
      <c r="A509" s="42">
        <v>475</v>
      </c>
      <c r="B509" s="43"/>
      <c r="C509" s="24" t="s">
        <v>1367</v>
      </c>
      <c r="D509" s="36" t="s">
        <v>1368</v>
      </c>
      <c r="E509" s="36" t="s">
        <v>1368</v>
      </c>
      <c r="F509" s="26">
        <v>42185</v>
      </c>
      <c r="G509" s="22" t="s">
        <v>29</v>
      </c>
      <c r="H509" s="22" t="s">
        <v>1369</v>
      </c>
      <c r="I509" s="24" t="s">
        <v>1370</v>
      </c>
      <c r="J509" s="47">
        <v>272</v>
      </c>
      <c r="K509" s="42">
        <v>120</v>
      </c>
      <c r="L509" s="22" t="s">
        <v>26</v>
      </c>
      <c r="M509" s="28" t="s">
        <v>26</v>
      </c>
      <c r="N509" s="29"/>
      <c r="O509" s="48"/>
      <c r="P509" s="47">
        <f t="shared" si="58"/>
        <v>272</v>
      </c>
      <c r="Q509" s="49">
        <v>28.12</v>
      </c>
      <c r="R509" s="50"/>
      <c r="S509" s="51">
        <f t="shared" si="59"/>
        <v>28.12</v>
      </c>
      <c r="T509" s="52">
        <f t="shared" si="57"/>
        <v>7648.64</v>
      </c>
      <c r="U509" s="29"/>
    </row>
    <row r="510" spans="1:21" ht="17.100000000000001" customHeight="1" x14ac:dyDescent="0.25">
      <c r="A510" s="42">
        <v>476</v>
      </c>
      <c r="B510" s="43"/>
      <c r="C510" s="24" t="s">
        <v>1371</v>
      </c>
      <c r="D510" s="36" t="s">
        <v>1372</v>
      </c>
      <c r="E510" s="36" t="s">
        <v>1372</v>
      </c>
      <c r="F510" s="26">
        <v>99734</v>
      </c>
      <c r="G510" s="22" t="s">
        <v>1188</v>
      </c>
      <c r="H510" s="22" t="s">
        <v>1373</v>
      </c>
      <c r="I510" s="24" t="s">
        <v>1194</v>
      </c>
      <c r="J510" s="47">
        <v>265</v>
      </c>
      <c r="K510" s="42">
        <v>104</v>
      </c>
      <c r="L510" s="22" t="s">
        <v>26</v>
      </c>
      <c r="M510" s="28" t="s">
        <v>26</v>
      </c>
      <c r="N510" s="29"/>
      <c r="O510" s="48"/>
      <c r="P510" s="47">
        <f t="shared" si="58"/>
        <v>265</v>
      </c>
      <c r="Q510" s="49">
        <v>32.14</v>
      </c>
      <c r="R510" s="50"/>
      <c r="S510" s="51">
        <f t="shared" si="59"/>
        <v>32.14</v>
      </c>
      <c r="T510" s="52">
        <f t="shared" si="57"/>
        <v>8517.1</v>
      </c>
      <c r="U510" s="29"/>
    </row>
    <row r="511" spans="1:21" ht="17.100000000000001" customHeight="1" x14ac:dyDescent="0.25">
      <c r="A511" s="22">
        <v>477</v>
      </c>
      <c r="B511" s="58"/>
      <c r="C511" s="24" t="s">
        <v>1374</v>
      </c>
      <c r="D511" s="25" t="s">
        <v>1375</v>
      </c>
      <c r="E511" s="25" t="s">
        <v>1375</v>
      </c>
      <c r="F511" s="184">
        <v>10113</v>
      </c>
      <c r="G511" s="22" t="s">
        <v>57</v>
      </c>
      <c r="H511" s="119" t="s">
        <v>1376</v>
      </c>
      <c r="I511" s="120"/>
      <c r="J511" s="47">
        <v>81</v>
      </c>
      <c r="K511" s="42">
        <v>600</v>
      </c>
      <c r="L511" s="22" t="s">
        <v>26</v>
      </c>
      <c r="M511" s="28" t="s">
        <v>26</v>
      </c>
      <c r="N511" s="29"/>
      <c r="O511" s="48"/>
      <c r="P511" s="47">
        <f t="shared" si="58"/>
        <v>81</v>
      </c>
      <c r="Q511" s="49">
        <v>86.58</v>
      </c>
      <c r="R511" s="50"/>
      <c r="S511" s="51">
        <f t="shared" si="59"/>
        <v>86.58</v>
      </c>
      <c r="T511" s="52">
        <f t="shared" si="57"/>
        <v>7012.98</v>
      </c>
      <c r="U511" s="29"/>
    </row>
    <row r="512" spans="1:21" ht="17.100000000000001" customHeight="1" x14ac:dyDescent="0.25">
      <c r="A512" s="42">
        <v>478</v>
      </c>
      <c r="B512" s="43"/>
      <c r="C512" s="159" t="s">
        <v>1377</v>
      </c>
      <c r="D512" s="36" t="s">
        <v>1378</v>
      </c>
      <c r="E512" s="36" t="s">
        <v>1378</v>
      </c>
      <c r="F512" s="184">
        <v>10141</v>
      </c>
      <c r="G512" s="22" t="s">
        <v>57</v>
      </c>
      <c r="H512" s="119" t="s">
        <v>1379</v>
      </c>
      <c r="I512" s="120" t="s">
        <v>1380</v>
      </c>
      <c r="J512" s="47">
        <v>808</v>
      </c>
      <c r="K512" s="42">
        <v>80</v>
      </c>
      <c r="L512" s="22" t="s">
        <v>26</v>
      </c>
      <c r="M512" s="28" t="s">
        <v>26</v>
      </c>
      <c r="N512" s="29"/>
      <c r="O512" s="48"/>
      <c r="P512" s="47">
        <f t="shared" si="58"/>
        <v>808</v>
      </c>
      <c r="Q512" s="49">
        <v>34.28</v>
      </c>
      <c r="R512" s="50"/>
      <c r="S512" s="51">
        <f t="shared" si="59"/>
        <v>34.28</v>
      </c>
      <c r="T512" s="52">
        <f t="shared" si="57"/>
        <v>27698.240000000002</v>
      </c>
      <c r="U512" s="29"/>
    </row>
    <row r="513" spans="1:21" ht="17.100000000000001" customHeight="1" x14ac:dyDescent="0.25">
      <c r="A513" s="42">
        <v>479</v>
      </c>
      <c r="B513" s="53"/>
      <c r="C513" s="160" t="s">
        <v>1381</v>
      </c>
      <c r="D513" s="36" t="s">
        <v>1382</v>
      </c>
      <c r="E513" s="36" t="s">
        <v>1382</v>
      </c>
      <c r="F513" s="184" t="s">
        <v>1558</v>
      </c>
      <c r="G513" s="76" t="s">
        <v>57</v>
      </c>
      <c r="H513" s="90" t="s">
        <v>1383</v>
      </c>
      <c r="I513" s="89" t="s">
        <v>1380</v>
      </c>
      <c r="J513" s="47">
        <v>120</v>
      </c>
      <c r="K513" s="42">
        <v>80</v>
      </c>
      <c r="L513" s="22" t="s">
        <v>26</v>
      </c>
      <c r="M513" s="28" t="s">
        <v>26</v>
      </c>
      <c r="N513" s="29"/>
      <c r="O513" s="48"/>
      <c r="P513" s="47">
        <f t="shared" si="58"/>
        <v>120</v>
      </c>
      <c r="Q513" s="49">
        <v>34.68</v>
      </c>
      <c r="R513" s="50"/>
      <c r="S513" s="51">
        <f t="shared" si="59"/>
        <v>34.68</v>
      </c>
      <c r="T513" s="52">
        <f t="shared" si="57"/>
        <v>4161.6000000000004</v>
      </c>
      <c r="U513" s="29"/>
    </row>
    <row r="514" spans="1:21" ht="17.100000000000001" customHeight="1" x14ac:dyDescent="0.25">
      <c r="A514" s="42">
        <v>480</v>
      </c>
      <c r="B514" s="43"/>
      <c r="C514" s="24" t="s">
        <v>1384</v>
      </c>
      <c r="D514" s="36" t="s">
        <v>1385</v>
      </c>
      <c r="E514" s="36" t="s">
        <v>1385</v>
      </c>
      <c r="F514" s="184">
        <v>11791</v>
      </c>
      <c r="G514" s="22" t="s">
        <v>1188</v>
      </c>
      <c r="H514" s="22" t="s">
        <v>1197</v>
      </c>
      <c r="I514" s="24" t="s">
        <v>1386</v>
      </c>
      <c r="J514" s="47">
        <v>174</v>
      </c>
      <c r="K514" s="42">
        <v>104</v>
      </c>
      <c r="L514" s="22" t="s">
        <v>26</v>
      </c>
      <c r="M514" s="28" t="s">
        <v>26</v>
      </c>
      <c r="N514" s="29"/>
      <c r="O514" s="48"/>
      <c r="P514" s="47">
        <f t="shared" si="58"/>
        <v>174</v>
      </c>
      <c r="Q514" s="49">
        <v>32.14</v>
      </c>
      <c r="R514" s="50"/>
      <c r="S514" s="51">
        <f t="shared" si="59"/>
        <v>32.14</v>
      </c>
      <c r="T514" s="52">
        <f t="shared" si="57"/>
        <v>5592.36</v>
      </c>
      <c r="U514" s="29"/>
    </row>
    <row r="515" spans="1:21" ht="17.100000000000001" customHeight="1" x14ac:dyDescent="0.25">
      <c r="A515" s="42">
        <v>482</v>
      </c>
      <c r="B515" s="43"/>
      <c r="C515" s="24" t="s">
        <v>1387</v>
      </c>
      <c r="D515" s="36" t="s">
        <v>1388</v>
      </c>
      <c r="E515" s="36" t="s">
        <v>1388</v>
      </c>
      <c r="F515" s="184">
        <v>23738</v>
      </c>
      <c r="G515" s="22"/>
      <c r="H515" s="22" t="s">
        <v>1389</v>
      </c>
      <c r="I515" s="24" t="s">
        <v>1390</v>
      </c>
      <c r="J515" s="47">
        <v>136</v>
      </c>
      <c r="K515" s="42">
        <v>150</v>
      </c>
      <c r="L515" s="22" t="s">
        <v>26</v>
      </c>
      <c r="M515" s="28" t="s">
        <v>26</v>
      </c>
      <c r="N515" s="29"/>
      <c r="O515" s="48"/>
      <c r="P515" s="47">
        <f t="shared" si="58"/>
        <v>136</v>
      </c>
      <c r="Q515" s="49">
        <v>39.409999999999997</v>
      </c>
      <c r="R515" s="50"/>
      <c r="S515" s="51">
        <f t="shared" si="59"/>
        <v>39.409999999999997</v>
      </c>
      <c r="T515" s="52">
        <f t="shared" si="57"/>
        <v>5359.7599999999993</v>
      </c>
      <c r="U515" s="29"/>
    </row>
    <row r="516" spans="1:21" ht="17.100000000000001" customHeight="1" x14ac:dyDescent="0.25">
      <c r="A516" s="42">
        <v>482</v>
      </c>
      <c r="B516" s="53"/>
      <c r="C516" s="24" t="s">
        <v>1391</v>
      </c>
      <c r="D516" s="36" t="s">
        <v>1392</v>
      </c>
      <c r="E516" s="36" t="s">
        <v>1392</v>
      </c>
      <c r="F516" s="184" t="s">
        <v>1482</v>
      </c>
      <c r="G516" s="22"/>
      <c r="H516" s="22" t="s">
        <v>1393</v>
      </c>
      <c r="I516" s="24" t="s">
        <v>1394</v>
      </c>
      <c r="J516" s="47">
        <v>260</v>
      </c>
      <c r="K516" s="42">
        <v>48</v>
      </c>
      <c r="L516" s="22" t="s">
        <v>26</v>
      </c>
      <c r="M516" s="28" t="s">
        <v>26</v>
      </c>
      <c r="N516" s="29"/>
      <c r="O516" s="48"/>
      <c r="P516" s="47">
        <f t="shared" si="58"/>
        <v>260</v>
      </c>
      <c r="Q516" s="49">
        <v>15.48</v>
      </c>
      <c r="R516" s="50"/>
      <c r="S516" s="51">
        <f t="shared" si="59"/>
        <v>15.48</v>
      </c>
      <c r="T516" s="52">
        <f t="shared" si="57"/>
        <v>4024.8</v>
      </c>
      <c r="U516" s="29"/>
    </row>
    <row r="517" spans="1:21" ht="17.100000000000001" customHeight="1" x14ac:dyDescent="0.25">
      <c r="A517" s="42">
        <v>483</v>
      </c>
      <c r="B517" s="43"/>
      <c r="C517" s="24" t="s">
        <v>1395</v>
      </c>
      <c r="D517" s="36" t="s">
        <v>1396</v>
      </c>
      <c r="E517" s="36" t="s">
        <v>1396</v>
      </c>
      <c r="F517" s="26">
        <v>11893</v>
      </c>
      <c r="G517" s="22" t="s">
        <v>29</v>
      </c>
      <c r="H517" s="22" t="s">
        <v>1397</v>
      </c>
      <c r="I517" s="24" t="s">
        <v>1398</v>
      </c>
      <c r="J517" s="47">
        <v>965</v>
      </c>
      <c r="K517" s="42">
        <v>80</v>
      </c>
      <c r="L517" s="22" t="s">
        <v>26</v>
      </c>
      <c r="M517" s="28" t="s">
        <v>26</v>
      </c>
      <c r="N517" s="29">
        <v>72</v>
      </c>
      <c r="O517" s="48"/>
      <c r="P517" s="47">
        <f t="shared" si="58"/>
        <v>965</v>
      </c>
      <c r="Q517" s="49">
        <v>24.12</v>
      </c>
      <c r="R517" s="50"/>
      <c r="S517" s="51">
        <f t="shared" si="59"/>
        <v>24.12</v>
      </c>
      <c r="T517" s="52">
        <f t="shared" si="57"/>
        <v>23275.8</v>
      </c>
      <c r="U517" s="29"/>
    </row>
    <row r="518" spans="1:21" ht="17.100000000000001" customHeight="1" x14ac:dyDescent="0.25">
      <c r="A518" s="42">
        <v>484</v>
      </c>
      <c r="B518" s="43"/>
      <c r="C518" s="24" t="s">
        <v>1399</v>
      </c>
      <c r="D518" s="36" t="s">
        <v>1400</v>
      </c>
      <c r="E518" s="36" t="s">
        <v>1400</v>
      </c>
      <c r="F518" s="26">
        <v>20426</v>
      </c>
      <c r="G518" s="22" t="s">
        <v>1188</v>
      </c>
      <c r="H518" s="22" t="s">
        <v>1401</v>
      </c>
      <c r="I518" s="24" t="s">
        <v>1198</v>
      </c>
      <c r="J518" s="47">
        <v>424</v>
      </c>
      <c r="K518" s="42">
        <v>72</v>
      </c>
      <c r="L518" s="22" t="s">
        <v>26</v>
      </c>
      <c r="M518" s="28" t="s">
        <v>26</v>
      </c>
      <c r="N518" s="29"/>
      <c r="O518" s="48"/>
      <c r="P518" s="47">
        <f t="shared" si="58"/>
        <v>424</v>
      </c>
      <c r="Q518" s="49">
        <v>21.36</v>
      </c>
      <c r="R518" s="50"/>
      <c r="S518" s="51">
        <v>21.36</v>
      </c>
      <c r="T518" s="52">
        <f t="shared" si="57"/>
        <v>9056.64</v>
      </c>
      <c r="U518" s="29"/>
    </row>
    <row r="519" spans="1:21" ht="17.100000000000001" customHeight="1" x14ac:dyDescent="0.25">
      <c r="A519" s="22">
        <v>482</v>
      </c>
      <c r="B519" s="29"/>
      <c r="C519" s="24" t="s">
        <v>1402</v>
      </c>
      <c r="D519" s="36" t="s">
        <v>1403</v>
      </c>
      <c r="E519" s="36" t="s">
        <v>1403</v>
      </c>
      <c r="F519" s="26">
        <v>20425</v>
      </c>
      <c r="G519" s="22" t="s">
        <v>73</v>
      </c>
      <c r="H519" s="22" t="s">
        <v>1404</v>
      </c>
      <c r="I519" s="24" t="s">
        <v>1405</v>
      </c>
      <c r="J519" s="47">
        <v>28</v>
      </c>
      <c r="K519" s="42">
        <v>12</v>
      </c>
      <c r="L519" s="22" t="s">
        <v>26</v>
      </c>
      <c r="M519" s="28" t="s">
        <v>26</v>
      </c>
      <c r="N519" s="29"/>
      <c r="O519" s="48"/>
      <c r="P519" s="47">
        <f t="shared" si="58"/>
        <v>28</v>
      </c>
      <c r="Q519" s="49">
        <v>31.1</v>
      </c>
      <c r="R519" s="50"/>
      <c r="S519" s="51">
        <f t="shared" si="59"/>
        <v>31.1</v>
      </c>
      <c r="T519" s="52">
        <f t="shared" si="57"/>
        <v>870.80000000000007</v>
      </c>
      <c r="U519" s="29"/>
    </row>
    <row r="520" spans="1:21" ht="17.100000000000001" customHeight="1" x14ac:dyDescent="0.25">
      <c r="A520" s="199" t="str">
        <f>"Spices = "&amp;DOLLAR(SUM(T521:T542),2)</f>
        <v>Spices = $21,367.44</v>
      </c>
      <c r="B520" s="199"/>
      <c r="C520" s="199"/>
      <c r="D520" s="161"/>
      <c r="E520" s="161"/>
      <c r="F520" s="14"/>
      <c r="G520" s="145"/>
      <c r="H520" s="12"/>
      <c r="I520" s="67"/>
      <c r="J520" s="68"/>
      <c r="K520" s="16"/>
      <c r="L520" s="16"/>
      <c r="M520" s="17"/>
      <c r="N520" s="68"/>
      <c r="O520" s="69"/>
      <c r="P520" s="71"/>
      <c r="Q520" s="70"/>
      <c r="R520" s="71"/>
      <c r="S520" s="72"/>
      <c r="T520" s="162"/>
      <c r="U520" s="16"/>
    </row>
    <row r="521" spans="1:21" ht="17.100000000000001" customHeight="1" x14ac:dyDescent="0.25">
      <c r="A521" s="42">
        <v>486</v>
      </c>
      <c r="B521" s="43"/>
      <c r="C521" s="24" t="s">
        <v>1406</v>
      </c>
      <c r="D521" s="163" t="s">
        <v>62</v>
      </c>
      <c r="E521" s="163" t="s">
        <v>62</v>
      </c>
      <c r="F521" s="26">
        <v>27249</v>
      </c>
      <c r="G521" s="22" t="s">
        <v>190</v>
      </c>
      <c r="H521" s="22" t="s">
        <v>1407</v>
      </c>
      <c r="I521" s="24"/>
      <c r="J521" s="47">
        <v>112</v>
      </c>
      <c r="K521" s="42">
        <v>1</v>
      </c>
      <c r="L521" s="86" t="s">
        <v>120</v>
      </c>
      <c r="M521" s="39"/>
      <c r="N521" s="29" t="s">
        <v>1512</v>
      </c>
      <c r="O521" s="48"/>
      <c r="P521" s="47">
        <f t="shared" ref="P521:P542" si="60">ROUND(IF(ISBLANK(O521)=TRUE,J521,(J521*K521)/O521),0)</f>
        <v>112</v>
      </c>
      <c r="Q521" s="49">
        <v>13.83</v>
      </c>
      <c r="R521" s="50"/>
      <c r="S521" s="51">
        <f t="shared" ref="S521:S542" si="61">IF(ISBLANK(Q521),0,(Q521-R521))</f>
        <v>13.83</v>
      </c>
      <c r="T521" s="52">
        <f t="shared" ref="T521:T542" si="62">P521*Q521</f>
        <v>1548.96</v>
      </c>
      <c r="U521" s="29"/>
    </row>
    <row r="522" spans="1:21" ht="17.100000000000001" customHeight="1" x14ac:dyDescent="0.25">
      <c r="A522" s="42">
        <v>487</v>
      </c>
      <c r="B522" s="43"/>
      <c r="C522" s="24" t="s">
        <v>1408</v>
      </c>
      <c r="D522" s="163" t="s">
        <v>62</v>
      </c>
      <c r="E522" s="163" t="s">
        <v>62</v>
      </c>
      <c r="F522" s="26">
        <v>27148</v>
      </c>
      <c r="G522" s="22" t="s">
        <v>190</v>
      </c>
      <c r="H522" s="22" t="s">
        <v>1407</v>
      </c>
      <c r="I522" s="24"/>
      <c r="J522" s="47">
        <v>88</v>
      </c>
      <c r="K522" s="42">
        <v>1</v>
      </c>
      <c r="L522" s="86" t="s">
        <v>120</v>
      </c>
      <c r="M522" s="39"/>
      <c r="N522" s="29" t="s">
        <v>1512</v>
      </c>
      <c r="O522" s="48"/>
      <c r="P522" s="47">
        <f t="shared" si="60"/>
        <v>88</v>
      </c>
      <c r="Q522" s="182">
        <v>8.2899999999999991</v>
      </c>
      <c r="R522" s="50"/>
      <c r="S522" s="51">
        <f t="shared" si="61"/>
        <v>8.2899999999999991</v>
      </c>
      <c r="T522" s="52">
        <f t="shared" si="62"/>
        <v>729.52</v>
      </c>
      <c r="U522" s="29"/>
    </row>
    <row r="523" spans="1:21" ht="17.100000000000001" customHeight="1" x14ac:dyDescent="0.25">
      <c r="A523" s="42">
        <v>488</v>
      </c>
      <c r="B523" s="43"/>
      <c r="C523" s="24" t="s">
        <v>1409</v>
      </c>
      <c r="D523" s="163" t="s">
        <v>62</v>
      </c>
      <c r="E523" s="163" t="s">
        <v>62</v>
      </c>
      <c r="F523" s="26">
        <v>27173</v>
      </c>
      <c r="G523" s="22" t="s">
        <v>190</v>
      </c>
      <c r="H523" s="22" t="s">
        <v>1407</v>
      </c>
      <c r="I523" s="24"/>
      <c r="J523" s="47">
        <v>118</v>
      </c>
      <c r="K523" s="42">
        <v>1</v>
      </c>
      <c r="L523" s="86" t="s">
        <v>120</v>
      </c>
      <c r="M523" s="39"/>
      <c r="N523" s="29" t="s">
        <v>1513</v>
      </c>
      <c r="O523" s="48"/>
      <c r="P523" s="47">
        <f t="shared" si="60"/>
        <v>118</v>
      </c>
      <c r="Q523" s="182">
        <v>6.38</v>
      </c>
      <c r="R523" s="50"/>
      <c r="S523" s="51">
        <f t="shared" si="61"/>
        <v>6.38</v>
      </c>
      <c r="T523" s="52">
        <f t="shared" si="62"/>
        <v>752.84</v>
      </c>
      <c r="U523" s="29"/>
    </row>
    <row r="524" spans="1:21" ht="17.100000000000001" customHeight="1" x14ac:dyDescent="0.25">
      <c r="A524" s="42">
        <v>489</v>
      </c>
      <c r="B524" s="43"/>
      <c r="C524" s="24" t="s">
        <v>1410</v>
      </c>
      <c r="D524" s="163" t="s">
        <v>62</v>
      </c>
      <c r="E524" s="163" t="s">
        <v>62</v>
      </c>
      <c r="F524" s="26">
        <v>27158</v>
      </c>
      <c r="G524" s="22" t="s">
        <v>190</v>
      </c>
      <c r="H524" s="22" t="s">
        <v>1407</v>
      </c>
      <c r="I524" s="24"/>
      <c r="J524" s="47">
        <v>80</v>
      </c>
      <c r="K524" s="42">
        <v>1</v>
      </c>
      <c r="L524" s="86" t="s">
        <v>120</v>
      </c>
      <c r="M524" s="39"/>
      <c r="N524" s="29" t="s">
        <v>1513</v>
      </c>
      <c r="O524" s="48"/>
      <c r="P524" s="47">
        <f t="shared" si="60"/>
        <v>80</v>
      </c>
      <c r="Q524" s="182">
        <v>5.97</v>
      </c>
      <c r="R524" s="50"/>
      <c r="S524" s="51">
        <f t="shared" si="61"/>
        <v>5.97</v>
      </c>
      <c r="T524" s="52">
        <f t="shared" si="62"/>
        <v>477.59999999999997</v>
      </c>
      <c r="U524" s="29"/>
    </row>
    <row r="525" spans="1:21" ht="17.100000000000001" customHeight="1" x14ac:dyDescent="0.25">
      <c r="A525" s="42">
        <v>490</v>
      </c>
      <c r="B525" s="43"/>
      <c r="C525" s="24" t="s">
        <v>1411</v>
      </c>
      <c r="D525" s="163" t="s">
        <v>62</v>
      </c>
      <c r="E525" s="163" t="s">
        <v>62</v>
      </c>
      <c r="F525" s="26">
        <v>27682</v>
      </c>
      <c r="G525" s="22"/>
      <c r="H525" s="22" t="s">
        <v>1412</v>
      </c>
      <c r="I525" s="24"/>
      <c r="J525" s="47">
        <v>94</v>
      </c>
      <c r="K525" s="42">
        <v>6</v>
      </c>
      <c r="L525" s="22" t="s">
        <v>26</v>
      </c>
      <c r="M525" s="39"/>
      <c r="N525" s="29" t="s">
        <v>1462</v>
      </c>
      <c r="O525" s="48"/>
      <c r="P525" s="47">
        <f t="shared" si="60"/>
        <v>94</v>
      </c>
      <c r="Q525" s="182">
        <v>22.28</v>
      </c>
      <c r="R525" s="50"/>
      <c r="S525" s="51">
        <f t="shared" si="61"/>
        <v>22.28</v>
      </c>
      <c r="T525" s="52">
        <f t="shared" si="62"/>
        <v>2094.3200000000002</v>
      </c>
      <c r="U525" s="29"/>
    </row>
    <row r="526" spans="1:21" ht="17.100000000000001" customHeight="1" x14ac:dyDescent="0.25">
      <c r="A526" s="42">
        <v>491</v>
      </c>
      <c r="B526" s="43"/>
      <c r="C526" s="24" t="s">
        <v>1413</v>
      </c>
      <c r="D526" s="163" t="s">
        <v>62</v>
      </c>
      <c r="E526" s="163" t="s">
        <v>62</v>
      </c>
      <c r="F526" s="26">
        <v>27294</v>
      </c>
      <c r="G526" s="22" t="s">
        <v>190</v>
      </c>
      <c r="H526" s="22" t="s">
        <v>1407</v>
      </c>
      <c r="I526" s="24"/>
      <c r="J526" s="47">
        <v>143</v>
      </c>
      <c r="K526" s="42">
        <v>1</v>
      </c>
      <c r="L526" s="86" t="s">
        <v>120</v>
      </c>
      <c r="M526" s="39"/>
      <c r="N526" s="29" t="s">
        <v>1513</v>
      </c>
      <c r="O526" s="48"/>
      <c r="P526" s="47">
        <f t="shared" si="60"/>
        <v>143</v>
      </c>
      <c r="Q526" s="182">
        <v>8.56</v>
      </c>
      <c r="R526" s="50"/>
      <c r="S526" s="51">
        <f t="shared" si="61"/>
        <v>8.56</v>
      </c>
      <c r="T526" s="52">
        <f t="shared" si="62"/>
        <v>1224.0800000000002</v>
      </c>
      <c r="U526" s="29"/>
    </row>
    <row r="527" spans="1:21" ht="17.100000000000001" customHeight="1" x14ac:dyDescent="0.25">
      <c r="A527" s="42">
        <v>492</v>
      </c>
      <c r="B527" s="43"/>
      <c r="C527" s="24" t="s">
        <v>1414</v>
      </c>
      <c r="D527" s="163" t="s">
        <v>62</v>
      </c>
      <c r="E527" s="163" t="s">
        <v>62</v>
      </c>
      <c r="F527" s="26">
        <v>27296</v>
      </c>
      <c r="G527" s="22" t="s">
        <v>190</v>
      </c>
      <c r="H527" s="22" t="s">
        <v>1407</v>
      </c>
      <c r="I527" s="24"/>
      <c r="J527" s="47">
        <v>123</v>
      </c>
      <c r="K527" s="42">
        <v>1</v>
      </c>
      <c r="L527" s="86" t="s">
        <v>120</v>
      </c>
      <c r="M527" s="39"/>
      <c r="N527" s="29" t="s">
        <v>1513</v>
      </c>
      <c r="O527" s="48"/>
      <c r="P527" s="47">
        <f t="shared" si="60"/>
        <v>123</v>
      </c>
      <c r="Q527" s="182">
        <v>7.12</v>
      </c>
      <c r="R527" s="50"/>
      <c r="S527" s="51">
        <f t="shared" si="61"/>
        <v>7.12</v>
      </c>
      <c r="T527" s="52">
        <f t="shared" si="62"/>
        <v>875.76</v>
      </c>
      <c r="U527" s="29"/>
    </row>
    <row r="528" spans="1:21" ht="17.100000000000001" customHeight="1" x14ac:dyDescent="0.25">
      <c r="A528" s="42">
        <v>493</v>
      </c>
      <c r="B528" s="43"/>
      <c r="C528" s="24" t="s">
        <v>1415</v>
      </c>
      <c r="D528" s="163" t="s">
        <v>62</v>
      </c>
      <c r="E528" s="163" t="s">
        <v>62</v>
      </c>
      <c r="F528" s="26">
        <v>27263</v>
      </c>
      <c r="G528" s="22" t="s">
        <v>190</v>
      </c>
      <c r="H528" s="22" t="s">
        <v>1407</v>
      </c>
      <c r="I528" s="24"/>
      <c r="J528" s="47">
        <v>134</v>
      </c>
      <c r="K528" s="42">
        <v>1</v>
      </c>
      <c r="L528" s="86" t="s">
        <v>120</v>
      </c>
      <c r="M528" s="39"/>
      <c r="N528" s="29" t="s">
        <v>1512</v>
      </c>
      <c r="O528" s="48"/>
      <c r="P528" s="47">
        <f t="shared" si="60"/>
        <v>134</v>
      </c>
      <c r="Q528" s="182">
        <v>20.41</v>
      </c>
      <c r="R528" s="50"/>
      <c r="S528" s="51">
        <f t="shared" si="61"/>
        <v>20.41</v>
      </c>
      <c r="T528" s="52">
        <f t="shared" si="62"/>
        <v>2734.94</v>
      </c>
      <c r="U528" s="29"/>
    </row>
    <row r="529" spans="1:21" ht="17.100000000000001" customHeight="1" x14ac:dyDescent="0.25">
      <c r="A529" s="42">
        <v>494</v>
      </c>
      <c r="B529" s="43"/>
      <c r="C529" s="24" t="s">
        <v>1416</v>
      </c>
      <c r="D529" s="163" t="s">
        <v>62</v>
      </c>
      <c r="E529" s="163" t="s">
        <v>62</v>
      </c>
      <c r="F529" s="26">
        <v>27338</v>
      </c>
      <c r="G529" s="22" t="s">
        <v>190</v>
      </c>
      <c r="H529" s="22" t="s">
        <v>1407</v>
      </c>
      <c r="I529" s="24"/>
      <c r="J529" s="47">
        <v>36</v>
      </c>
      <c r="K529" s="42">
        <v>1</v>
      </c>
      <c r="L529" s="86" t="s">
        <v>120</v>
      </c>
      <c r="M529" s="39"/>
      <c r="N529" s="29" t="s">
        <v>1513</v>
      </c>
      <c r="O529" s="48"/>
      <c r="P529" s="47">
        <f t="shared" si="60"/>
        <v>36</v>
      </c>
      <c r="Q529" s="49">
        <v>4.5599999999999996</v>
      </c>
      <c r="R529" s="50"/>
      <c r="S529" s="51">
        <f t="shared" si="61"/>
        <v>4.5599999999999996</v>
      </c>
      <c r="T529" s="52">
        <f t="shared" si="62"/>
        <v>164.16</v>
      </c>
      <c r="U529" s="29"/>
    </row>
    <row r="530" spans="1:21" ht="17.100000000000001" customHeight="1" x14ac:dyDescent="0.25">
      <c r="A530" s="42">
        <v>495</v>
      </c>
      <c r="B530" s="43"/>
      <c r="C530" s="24" t="s">
        <v>1417</v>
      </c>
      <c r="D530" s="163" t="s">
        <v>62</v>
      </c>
      <c r="E530" s="163" t="s">
        <v>62</v>
      </c>
      <c r="F530" s="26">
        <v>27339</v>
      </c>
      <c r="G530" s="22" t="s">
        <v>190</v>
      </c>
      <c r="H530" s="22" t="s">
        <v>1407</v>
      </c>
      <c r="I530" s="24"/>
      <c r="J530" s="47">
        <v>17</v>
      </c>
      <c r="K530" s="42">
        <v>1</v>
      </c>
      <c r="L530" s="86" t="s">
        <v>120</v>
      </c>
      <c r="M530" s="39"/>
      <c r="N530" s="29" t="s">
        <v>1513</v>
      </c>
      <c r="O530" s="48"/>
      <c r="P530" s="47">
        <f t="shared" si="60"/>
        <v>17</v>
      </c>
      <c r="Q530" s="49">
        <v>12.64</v>
      </c>
      <c r="R530" s="50"/>
      <c r="S530" s="51">
        <f t="shared" si="61"/>
        <v>12.64</v>
      </c>
      <c r="T530" s="52">
        <f t="shared" si="62"/>
        <v>214.88</v>
      </c>
      <c r="U530" s="29"/>
    </row>
    <row r="531" spans="1:21" ht="17.100000000000001" customHeight="1" x14ac:dyDescent="0.25">
      <c r="A531" s="42">
        <v>496</v>
      </c>
      <c r="B531" s="43"/>
      <c r="C531" s="24" t="s">
        <v>1418</v>
      </c>
      <c r="D531" s="163" t="s">
        <v>62</v>
      </c>
      <c r="E531" s="163" t="s">
        <v>62</v>
      </c>
      <c r="F531" s="26">
        <v>27299</v>
      </c>
      <c r="G531" s="22" t="s">
        <v>190</v>
      </c>
      <c r="H531" s="22" t="s">
        <v>1407</v>
      </c>
      <c r="I531" s="24"/>
      <c r="J531" s="47">
        <v>160</v>
      </c>
      <c r="K531" s="42">
        <v>1</v>
      </c>
      <c r="L531" s="86" t="s">
        <v>120</v>
      </c>
      <c r="M531" s="39"/>
      <c r="N531" s="29" t="s">
        <v>1512</v>
      </c>
      <c r="O531" s="48"/>
      <c r="P531" s="47">
        <f t="shared" si="60"/>
        <v>160</v>
      </c>
      <c r="Q531" s="49">
        <v>8.7799999999999994</v>
      </c>
      <c r="R531" s="50"/>
      <c r="S531" s="51">
        <f t="shared" si="61"/>
        <v>8.7799999999999994</v>
      </c>
      <c r="T531" s="52">
        <f t="shared" si="62"/>
        <v>1404.8</v>
      </c>
      <c r="U531" s="29"/>
    </row>
    <row r="532" spans="1:21" ht="17.100000000000001" customHeight="1" x14ac:dyDescent="0.25">
      <c r="A532" s="42">
        <v>497</v>
      </c>
      <c r="B532" s="43"/>
      <c r="C532" s="24" t="s">
        <v>1419</v>
      </c>
      <c r="D532" s="163" t="s">
        <v>62</v>
      </c>
      <c r="E532" s="163" t="s">
        <v>62</v>
      </c>
      <c r="F532" s="26">
        <v>3781</v>
      </c>
      <c r="G532" s="22" t="s">
        <v>190</v>
      </c>
      <c r="H532" s="22" t="s">
        <v>1407</v>
      </c>
      <c r="I532" s="24"/>
      <c r="J532" s="47">
        <v>104</v>
      </c>
      <c r="K532" s="42">
        <v>1</v>
      </c>
      <c r="L532" s="86" t="s">
        <v>120</v>
      </c>
      <c r="M532" s="39"/>
      <c r="N532" s="29" t="s">
        <v>1514</v>
      </c>
      <c r="O532" s="48"/>
      <c r="P532" s="47">
        <f t="shared" si="60"/>
        <v>104</v>
      </c>
      <c r="Q532" s="49">
        <v>12.92</v>
      </c>
      <c r="R532" s="50"/>
      <c r="S532" s="51">
        <f t="shared" si="61"/>
        <v>12.92</v>
      </c>
      <c r="T532" s="52">
        <f t="shared" si="62"/>
        <v>1343.68</v>
      </c>
      <c r="U532" s="29"/>
    </row>
    <row r="533" spans="1:21" ht="17.100000000000001" customHeight="1" x14ac:dyDescent="0.25">
      <c r="A533" s="42">
        <v>498</v>
      </c>
      <c r="B533" s="43"/>
      <c r="C533" s="24" t="s">
        <v>1420</v>
      </c>
      <c r="D533" s="163" t="s">
        <v>62</v>
      </c>
      <c r="E533" s="163" t="s">
        <v>62</v>
      </c>
      <c r="F533" s="26">
        <v>27272</v>
      </c>
      <c r="G533" s="22" t="s">
        <v>190</v>
      </c>
      <c r="H533" s="22" t="s">
        <v>1407</v>
      </c>
      <c r="I533" s="24"/>
      <c r="J533" s="47">
        <v>119</v>
      </c>
      <c r="K533" s="42">
        <v>1</v>
      </c>
      <c r="L533" s="86" t="s">
        <v>120</v>
      </c>
      <c r="M533" s="39"/>
      <c r="N533" s="29" t="s">
        <v>1512</v>
      </c>
      <c r="O533" s="48"/>
      <c r="P533" s="47">
        <f t="shared" si="60"/>
        <v>119</v>
      </c>
      <c r="Q533" s="49">
        <v>4.72</v>
      </c>
      <c r="R533" s="50"/>
      <c r="S533" s="51">
        <f t="shared" si="61"/>
        <v>4.72</v>
      </c>
      <c r="T533" s="52">
        <f t="shared" si="62"/>
        <v>561.67999999999995</v>
      </c>
      <c r="U533" s="29"/>
    </row>
    <row r="534" spans="1:21" ht="17.100000000000001" customHeight="1" x14ac:dyDescent="0.25">
      <c r="A534" s="42">
        <v>499</v>
      </c>
      <c r="B534" s="43"/>
      <c r="C534" s="24" t="s">
        <v>1421</v>
      </c>
      <c r="D534" s="163" t="s">
        <v>62</v>
      </c>
      <c r="E534" s="163" t="s">
        <v>62</v>
      </c>
      <c r="F534" s="26">
        <v>27196</v>
      </c>
      <c r="G534" s="22" t="s">
        <v>190</v>
      </c>
      <c r="H534" s="22" t="s">
        <v>1407</v>
      </c>
      <c r="I534" s="24"/>
      <c r="J534" s="47">
        <v>64</v>
      </c>
      <c r="K534" s="42">
        <v>1</v>
      </c>
      <c r="L534" s="86" t="s">
        <v>120</v>
      </c>
      <c r="M534" s="39"/>
      <c r="N534" s="29" t="s">
        <v>1512</v>
      </c>
      <c r="O534" s="48"/>
      <c r="P534" s="47">
        <f t="shared" si="60"/>
        <v>64</v>
      </c>
      <c r="Q534" s="49">
        <v>8.7200000000000006</v>
      </c>
      <c r="R534" s="50"/>
      <c r="S534" s="51">
        <f t="shared" si="61"/>
        <v>8.7200000000000006</v>
      </c>
      <c r="T534" s="52">
        <f t="shared" si="62"/>
        <v>558.08000000000004</v>
      </c>
      <c r="U534" s="29"/>
    </row>
    <row r="535" spans="1:21" ht="17.100000000000001" customHeight="1" x14ac:dyDescent="0.25">
      <c r="A535" s="42">
        <v>500</v>
      </c>
      <c r="B535" s="43"/>
      <c r="C535" s="24" t="s">
        <v>1422</v>
      </c>
      <c r="D535" s="163" t="s">
        <v>62</v>
      </c>
      <c r="E535" s="163" t="s">
        <v>62</v>
      </c>
      <c r="F535" s="26">
        <v>27201</v>
      </c>
      <c r="G535" s="22" t="s">
        <v>190</v>
      </c>
      <c r="H535" s="22" t="s">
        <v>1407</v>
      </c>
      <c r="I535" s="24"/>
      <c r="J535" s="47">
        <v>105</v>
      </c>
      <c r="K535" s="42">
        <v>1</v>
      </c>
      <c r="L535" s="86" t="s">
        <v>120</v>
      </c>
      <c r="M535" s="39"/>
      <c r="N535" s="29" t="s">
        <v>1512</v>
      </c>
      <c r="O535" s="48"/>
      <c r="P535" s="47">
        <f t="shared" si="60"/>
        <v>105</v>
      </c>
      <c r="Q535" s="49">
        <v>14.28</v>
      </c>
      <c r="R535" s="50"/>
      <c r="S535" s="51">
        <f t="shared" si="61"/>
        <v>14.28</v>
      </c>
      <c r="T535" s="52">
        <f t="shared" si="62"/>
        <v>1499.3999999999999</v>
      </c>
      <c r="U535" s="29"/>
    </row>
    <row r="536" spans="1:21" ht="17.100000000000001" customHeight="1" x14ac:dyDescent="0.25">
      <c r="A536" s="42">
        <v>501</v>
      </c>
      <c r="B536" s="43"/>
      <c r="C536" s="24" t="s">
        <v>1423</v>
      </c>
      <c r="D536" s="163" t="s">
        <v>62</v>
      </c>
      <c r="E536" s="163" t="s">
        <v>62</v>
      </c>
      <c r="F536" s="26">
        <v>27236</v>
      </c>
      <c r="G536" s="22" t="s">
        <v>190</v>
      </c>
      <c r="H536" s="22" t="s">
        <v>1407</v>
      </c>
      <c r="I536" s="24"/>
      <c r="J536" s="47">
        <v>148</v>
      </c>
      <c r="K536" s="42">
        <v>1</v>
      </c>
      <c r="L536" s="86" t="s">
        <v>120</v>
      </c>
      <c r="M536" s="39"/>
      <c r="N536" s="29" t="s">
        <v>1512</v>
      </c>
      <c r="O536" s="48"/>
      <c r="P536" s="47">
        <f t="shared" si="60"/>
        <v>148</v>
      </c>
      <c r="Q536" s="49">
        <v>10.65</v>
      </c>
      <c r="R536" s="50"/>
      <c r="S536" s="51">
        <f t="shared" si="61"/>
        <v>10.65</v>
      </c>
      <c r="T536" s="52">
        <f t="shared" si="62"/>
        <v>1576.2</v>
      </c>
      <c r="U536" s="29"/>
    </row>
    <row r="537" spans="1:21" ht="17.100000000000001" customHeight="1" x14ac:dyDescent="0.25">
      <c r="A537" s="42">
        <v>502</v>
      </c>
      <c r="B537" s="43"/>
      <c r="C537" s="24" t="s">
        <v>1424</v>
      </c>
      <c r="D537" s="163" t="s">
        <v>62</v>
      </c>
      <c r="E537" s="163" t="s">
        <v>62</v>
      </c>
      <c r="F537" s="26">
        <v>27346</v>
      </c>
      <c r="G537" s="22" t="s">
        <v>190</v>
      </c>
      <c r="H537" s="22" t="s">
        <v>1407</v>
      </c>
      <c r="I537" s="24"/>
      <c r="J537" s="47">
        <v>24</v>
      </c>
      <c r="K537" s="42">
        <v>1</v>
      </c>
      <c r="L537" s="86" t="s">
        <v>120</v>
      </c>
      <c r="M537" s="39"/>
      <c r="N537" s="29" t="s">
        <v>1512</v>
      </c>
      <c r="O537" s="48"/>
      <c r="P537" s="47">
        <f t="shared" si="60"/>
        <v>24</v>
      </c>
      <c r="Q537" s="49">
        <v>4.68</v>
      </c>
      <c r="R537" s="50"/>
      <c r="S537" s="51">
        <f t="shared" si="61"/>
        <v>4.68</v>
      </c>
      <c r="T537" s="52">
        <f t="shared" si="62"/>
        <v>112.32</v>
      </c>
      <c r="U537" s="29"/>
    </row>
    <row r="538" spans="1:21" ht="17.100000000000001" customHeight="1" x14ac:dyDescent="0.25">
      <c r="A538" s="42">
        <v>503</v>
      </c>
      <c r="B538" s="43"/>
      <c r="C538" s="24" t="s">
        <v>1425</v>
      </c>
      <c r="D538" s="163" t="s">
        <v>62</v>
      </c>
      <c r="E538" s="163" t="s">
        <v>62</v>
      </c>
      <c r="F538" s="26">
        <v>27219</v>
      </c>
      <c r="G538" s="22" t="s">
        <v>190</v>
      </c>
      <c r="H538" s="22" t="s">
        <v>1407</v>
      </c>
      <c r="I538" s="24"/>
      <c r="J538" s="47">
        <v>21</v>
      </c>
      <c r="K538" s="42">
        <v>1</v>
      </c>
      <c r="L538" s="86" t="s">
        <v>120</v>
      </c>
      <c r="M538" s="39"/>
      <c r="N538" s="29" t="s">
        <v>1512</v>
      </c>
      <c r="O538" s="48"/>
      <c r="P538" s="47">
        <f t="shared" si="60"/>
        <v>21</v>
      </c>
      <c r="Q538" s="49">
        <v>15.44</v>
      </c>
      <c r="R538" s="50"/>
      <c r="S538" s="51">
        <f t="shared" si="61"/>
        <v>15.44</v>
      </c>
      <c r="T538" s="52">
        <f t="shared" si="62"/>
        <v>324.24</v>
      </c>
      <c r="U538" s="29"/>
    </row>
    <row r="539" spans="1:21" ht="17.100000000000001" customHeight="1" x14ac:dyDescent="0.25">
      <c r="A539" s="42">
        <v>504</v>
      </c>
      <c r="B539" s="43"/>
      <c r="C539" s="24" t="s">
        <v>1426</v>
      </c>
      <c r="D539" s="163" t="s">
        <v>62</v>
      </c>
      <c r="E539" s="163" t="s">
        <v>62</v>
      </c>
      <c r="F539" s="26">
        <v>27223</v>
      </c>
      <c r="G539" s="22" t="s">
        <v>190</v>
      </c>
      <c r="H539" s="22" t="s">
        <v>1407</v>
      </c>
      <c r="I539" s="24"/>
      <c r="J539" s="47">
        <v>43</v>
      </c>
      <c r="K539" s="42">
        <v>1</v>
      </c>
      <c r="L539" s="86" t="s">
        <v>120</v>
      </c>
      <c r="M539" s="39"/>
      <c r="N539" s="29" t="s">
        <v>1512</v>
      </c>
      <c r="O539" s="48"/>
      <c r="P539" s="47">
        <f t="shared" si="60"/>
        <v>43</v>
      </c>
      <c r="Q539" s="49">
        <v>10.54</v>
      </c>
      <c r="R539" s="50"/>
      <c r="S539" s="51">
        <f t="shared" si="61"/>
        <v>10.54</v>
      </c>
      <c r="T539" s="52">
        <f t="shared" si="62"/>
        <v>453.21999999999997</v>
      </c>
      <c r="U539" s="29"/>
    </row>
    <row r="540" spans="1:21" ht="17.100000000000001" customHeight="1" x14ac:dyDescent="0.25">
      <c r="A540" s="42">
        <v>505</v>
      </c>
      <c r="B540" s="43"/>
      <c r="C540" s="24" t="s">
        <v>1427</v>
      </c>
      <c r="D540" s="163" t="s">
        <v>62</v>
      </c>
      <c r="E540" s="163" t="s">
        <v>62</v>
      </c>
      <c r="F540" s="26">
        <v>28920</v>
      </c>
      <c r="G540" s="22" t="s">
        <v>190</v>
      </c>
      <c r="H540" s="22" t="s">
        <v>1407</v>
      </c>
      <c r="I540" s="24"/>
      <c r="J540" s="47">
        <v>42</v>
      </c>
      <c r="K540" s="42">
        <v>1</v>
      </c>
      <c r="L540" s="86" t="s">
        <v>26</v>
      </c>
      <c r="M540" s="39"/>
      <c r="N540" s="29" t="s">
        <v>1515</v>
      </c>
      <c r="O540" s="48"/>
      <c r="P540" s="47">
        <f t="shared" si="60"/>
        <v>42</v>
      </c>
      <c r="Q540" s="49">
        <v>35.94</v>
      </c>
      <c r="R540" s="50"/>
      <c r="S540" s="51">
        <f t="shared" si="61"/>
        <v>35.94</v>
      </c>
      <c r="T540" s="52">
        <f t="shared" si="62"/>
        <v>1509.48</v>
      </c>
      <c r="U540" s="29"/>
    </row>
    <row r="541" spans="1:21" ht="17.100000000000001" customHeight="1" x14ac:dyDescent="0.25">
      <c r="A541" s="42">
        <v>506</v>
      </c>
      <c r="B541" s="43"/>
      <c r="C541" s="24" t="s">
        <v>1428</v>
      </c>
      <c r="D541" s="163" t="s">
        <v>62</v>
      </c>
      <c r="E541" s="163" t="s">
        <v>62</v>
      </c>
      <c r="F541" s="26">
        <v>28880</v>
      </c>
      <c r="G541" s="22" t="s">
        <v>190</v>
      </c>
      <c r="H541" s="22" t="s">
        <v>1407</v>
      </c>
      <c r="I541" s="24"/>
      <c r="J541" s="47">
        <v>38</v>
      </c>
      <c r="K541" s="42">
        <v>1</v>
      </c>
      <c r="L541" s="22" t="s">
        <v>26</v>
      </c>
      <c r="M541" s="39"/>
      <c r="N541" s="29" t="s">
        <v>1516</v>
      </c>
      <c r="O541" s="48"/>
      <c r="P541" s="47">
        <f t="shared" si="60"/>
        <v>38</v>
      </c>
      <c r="Q541" s="49">
        <v>19.41</v>
      </c>
      <c r="R541" s="50"/>
      <c r="S541" s="51">
        <f t="shared" si="61"/>
        <v>19.41</v>
      </c>
      <c r="T541" s="52">
        <f t="shared" si="62"/>
        <v>737.58</v>
      </c>
      <c r="U541" s="29"/>
    </row>
    <row r="542" spans="1:21" ht="17.100000000000001" customHeight="1" x14ac:dyDescent="0.25">
      <c r="A542" s="42">
        <v>507</v>
      </c>
      <c r="B542" s="43"/>
      <c r="C542" s="24" t="s">
        <v>1429</v>
      </c>
      <c r="D542" s="163" t="s">
        <v>62</v>
      </c>
      <c r="E542" s="163" t="s">
        <v>62</v>
      </c>
      <c r="F542" s="26">
        <v>27290</v>
      </c>
      <c r="G542" s="22" t="s">
        <v>190</v>
      </c>
      <c r="H542" s="22" t="s">
        <v>1407</v>
      </c>
      <c r="I542" s="24"/>
      <c r="J542" s="47">
        <v>70</v>
      </c>
      <c r="K542" s="42">
        <v>1</v>
      </c>
      <c r="L542" s="86" t="s">
        <v>120</v>
      </c>
      <c r="M542" s="39"/>
      <c r="N542" s="29" t="s">
        <v>1512</v>
      </c>
      <c r="O542" s="48"/>
      <c r="P542" s="47">
        <f t="shared" si="60"/>
        <v>70</v>
      </c>
      <c r="Q542" s="49">
        <v>6.71</v>
      </c>
      <c r="R542" s="50"/>
      <c r="S542" s="51">
        <f t="shared" si="61"/>
        <v>6.71</v>
      </c>
      <c r="T542" s="52">
        <f t="shared" si="62"/>
        <v>469.7</v>
      </c>
      <c r="U542" s="29"/>
    </row>
    <row r="543" spans="1:21" ht="17.100000000000001" customHeight="1" x14ac:dyDescent="0.25">
      <c r="A543" s="199" t="str">
        <f>"Fee for Service Drayage = "&amp;DOLLAR(SUM(T544),2)</f>
        <v>Fee for Service Drayage = $3,823.60</v>
      </c>
      <c r="B543" s="199"/>
      <c r="C543" s="199"/>
      <c r="D543" s="12"/>
      <c r="E543" s="12"/>
      <c r="F543" s="64"/>
      <c r="G543" s="14"/>
      <c r="H543" s="14"/>
      <c r="I543" s="12"/>
      <c r="J543" s="67"/>
      <c r="K543" s="68"/>
      <c r="L543" s="16"/>
      <c r="M543" s="17"/>
      <c r="N543" s="16"/>
      <c r="O543" s="69"/>
      <c r="P543" s="67"/>
      <c r="Q543" s="70"/>
      <c r="R543" s="71"/>
      <c r="S543" s="71"/>
      <c r="T543" s="72"/>
      <c r="U543" s="16"/>
    </row>
    <row r="544" spans="1:21" ht="17.100000000000001" customHeight="1" x14ac:dyDescent="0.25">
      <c r="A544" s="42">
        <v>508</v>
      </c>
      <c r="B544" s="43"/>
      <c r="C544" s="24" t="s">
        <v>1430</v>
      </c>
      <c r="D544" s="200" t="s">
        <v>1610</v>
      </c>
      <c r="E544" s="200"/>
      <c r="F544" s="200"/>
      <c r="G544" s="200"/>
      <c r="H544" s="200"/>
      <c r="I544" s="200"/>
      <c r="J544" s="47">
        <f>'[1]FFS Item Summary 2020'!E9</f>
        <v>968</v>
      </c>
      <c r="K544" s="201"/>
      <c r="L544" s="201"/>
      <c r="M544" s="201"/>
      <c r="N544" s="201"/>
      <c r="O544" s="201"/>
      <c r="P544" s="201"/>
      <c r="Q544" s="49">
        <v>3.95</v>
      </c>
      <c r="R544" s="202"/>
      <c r="S544" s="202"/>
      <c r="T544" s="52">
        <f>Q544*J544</f>
        <v>3823.6000000000004</v>
      </c>
      <c r="U544" s="29"/>
    </row>
    <row r="545" spans="1:21" ht="17.100000000000001" customHeight="1" x14ac:dyDescent="0.25">
      <c r="A545" s="197" t="s">
        <v>1431</v>
      </c>
      <c r="B545" s="197"/>
      <c r="C545" s="197"/>
      <c r="D545" s="197"/>
      <c r="E545" s="197"/>
      <c r="F545" s="197"/>
      <c r="G545" s="197"/>
      <c r="H545" s="197"/>
      <c r="I545" s="197"/>
      <c r="J545" s="197"/>
      <c r="K545" s="197"/>
      <c r="L545" s="197"/>
      <c r="M545" s="197"/>
      <c r="N545" s="197"/>
      <c r="O545" s="197"/>
      <c r="P545" s="197"/>
      <c r="Q545" s="197"/>
      <c r="R545" s="197"/>
      <c r="S545" s="197"/>
      <c r="T545" s="164">
        <f>SUM(T3:T544)</f>
        <v>5252519.330000001</v>
      </c>
      <c r="U545" s="165"/>
    </row>
    <row r="546" spans="1:21" ht="17.100000000000001" customHeight="1" x14ac:dyDescent="0.25">
      <c r="A546" s="198" t="s">
        <v>1432</v>
      </c>
      <c r="B546" s="198"/>
      <c r="C546" s="198"/>
      <c r="D546" s="166"/>
      <c r="E546" s="166"/>
      <c r="F546" s="167"/>
    </row>
    <row r="547" spans="1:21" ht="17.100000000000001" customHeight="1" x14ac:dyDescent="0.25">
      <c r="A547" s="196" t="s">
        <v>1433</v>
      </c>
      <c r="B547" s="196"/>
      <c r="C547" s="196"/>
      <c r="D547" s="177" t="str">
        <f>DOLLAR(SUM(T3:T29),2)</f>
        <v>$415,193.26</v>
      </c>
      <c r="E547" s="177" t="str">
        <f>DOLLAR(SUM(T3:T29),2)</f>
        <v>$415,193.26</v>
      </c>
      <c r="F547" s="178"/>
    </row>
    <row r="548" spans="1:21" ht="17.100000000000001" customHeight="1" x14ac:dyDescent="0.25">
      <c r="A548" s="196" t="s">
        <v>1434</v>
      </c>
      <c r="B548" s="196"/>
      <c r="C548" s="196"/>
      <c r="D548" s="177" t="str">
        <f>DOLLAR(SUM(T31:T74),2)</f>
        <v>$713,760.69</v>
      </c>
      <c r="E548" s="177" t="str">
        <f>DOLLAR(SUM(T31:T74),2)</f>
        <v>$713,760.69</v>
      </c>
      <c r="F548" s="178"/>
    </row>
    <row r="549" spans="1:21" ht="17.100000000000001" customHeight="1" x14ac:dyDescent="0.25">
      <c r="A549" s="196" t="s">
        <v>1435</v>
      </c>
      <c r="B549" s="196"/>
      <c r="C549" s="196"/>
      <c r="D549" s="177" t="str">
        <f>DOLLAR(SUM(T76:T97),2)</f>
        <v>$159,767.03</v>
      </c>
      <c r="E549" s="177" t="str">
        <f>DOLLAR(SUM(T76:T97),2)</f>
        <v>$159,767.03</v>
      </c>
      <c r="F549" s="178"/>
    </row>
    <row r="550" spans="1:21" ht="17.100000000000001" customHeight="1" x14ac:dyDescent="0.25">
      <c r="A550" s="196" t="s">
        <v>1436</v>
      </c>
      <c r="B550" s="196"/>
      <c r="C550" s="196"/>
      <c r="D550" s="177" t="str">
        <f>DOLLAR(SUM(T99:T140),2)</f>
        <v>$203,369.12</v>
      </c>
      <c r="E550" s="177" t="str">
        <f>DOLLAR(SUM(T99:T140),2)</f>
        <v>$203,369.12</v>
      </c>
      <c r="F550" s="178"/>
    </row>
    <row r="551" spans="1:21" ht="17.100000000000001" customHeight="1" x14ac:dyDescent="0.25">
      <c r="A551" s="196" t="s">
        <v>1437</v>
      </c>
      <c r="B551" s="196"/>
      <c r="C551" s="196"/>
      <c r="D551" s="177" t="str">
        <f>DOLLAR(SUM(T142:T149),2)</f>
        <v>$53,707.95</v>
      </c>
      <c r="E551" s="177" t="str">
        <f>DOLLAR(SUM(T142:T149),2)</f>
        <v>$53,707.95</v>
      </c>
      <c r="F551" s="178"/>
    </row>
    <row r="552" spans="1:21" ht="17.100000000000001" customHeight="1" x14ac:dyDescent="0.25">
      <c r="A552" s="196" t="s">
        <v>1438</v>
      </c>
      <c r="B552" s="196"/>
      <c r="C552" s="196"/>
      <c r="D552" s="177" t="str">
        <f>DOLLAR(SUM(T151:T193),2)</f>
        <v>$533,876.49</v>
      </c>
      <c r="E552" s="177" t="str">
        <f>DOLLAR(SUM(T151:T193),2)</f>
        <v>$533,876.49</v>
      </c>
      <c r="F552" s="178"/>
    </row>
    <row r="553" spans="1:21" ht="17.100000000000001" customHeight="1" x14ac:dyDescent="0.25">
      <c r="A553" s="196" t="s">
        <v>1439</v>
      </c>
      <c r="B553" s="196"/>
      <c r="C553" s="196"/>
      <c r="D553" s="177" t="str">
        <f>DOLLAR(SUM(T195:T211),2)</f>
        <v>$70,562.09</v>
      </c>
      <c r="E553" s="177" t="str">
        <f>DOLLAR(SUM(T195:T211),2)</f>
        <v>$70,562.09</v>
      </c>
      <c r="F553" s="178"/>
    </row>
    <row r="554" spans="1:21" ht="17.100000000000001" customHeight="1" x14ac:dyDescent="0.25">
      <c r="A554" s="196" t="s">
        <v>1440</v>
      </c>
      <c r="B554" s="196"/>
      <c r="C554" s="196"/>
      <c r="D554" s="177" t="str">
        <f>DOLLAR(SUM(T213:T234),2)</f>
        <v>$166,138.05</v>
      </c>
      <c r="E554" s="177" t="str">
        <f>DOLLAR(SUM(T213:T234),2)</f>
        <v>$166,138.05</v>
      </c>
      <c r="F554" s="178"/>
    </row>
    <row r="555" spans="1:21" ht="17.100000000000001" customHeight="1" x14ac:dyDescent="0.25">
      <c r="A555" s="196" t="s">
        <v>1441</v>
      </c>
      <c r="B555" s="196"/>
      <c r="C555" s="196"/>
      <c r="D555" s="177" t="str">
        <f>DOLLAR(SUM(T236:T241),2)</f>
        <v>$20,069.36</v>
      </c>
      <c r="E555" s="177" t="str">
        <f>DOLLAR(SUM(T236:T241),2)</f>
        <v>$20,069.36</v>
      </c>
      <c r="F555" s="178"/>
    </row>
    <row r="556" spans="1:21" ht="17.100000000000001" customHeight="1" x14ac:dyDescent="0.25">
      <c r="A556" s="196" t="s">
        <v>1442</v>
      </c>
      <c r="B556" s="196"/>
      <c r="C556" s="196"/>
      <c r="D556" s="177" t="str">
        <f>DOLLAR(SUM(T243:T269),2)</f>
        <v>$244,575.16</v>
      </c>
      <c r="E556" s="177" t="str">
        <f>DOLLAR(SUM(T243:T269),2)</f>
        <v>$244,575.16</v>
      </c>
      <c r="F556" s="178"/>
    </row>
    <row r="557" spans="1:21" ht="17.100000000000001" customHeight="1" x14ac:dyDescent="0.25">
      <c r="A557" s="196" t="s">
        <v>1443</v>
      </c>
      <c r="B557" s="196"/>
      <c r="C557" s="196"/>
      <c r="D557" s="177" t="str">
        <f>DOLLAR(SUM(T272:T276),2)</f>
        <v>$76,873.54</v>
      </c>
      <c r="E557" s="177" t="str">
        <f>DOLLAR(SUM(T271:T276),2)</f>
        <v>$103,272.10</v>
      </c>
      <c r="F557" s="178"/>
    </row>
    <row r="558" spans="1:21" ht="17.100000000000001" customHeight="1" x14ac:dyDescent="0.25">
      <c r="A558" s="196" t="s">
        <v>1444</v>
      </c>
      <c r="B558" s="196"/>
      <c r="C558" s="196"/>
      <c r="D558" s="177" t="str">
        <f>DOLLAR(SUM(T278:T303),2)</f>
        <v>$732,894.69</v>
      </c>
      <c r="E558" s="177" t="str">
        <f>DOLLAR(SUM(T278:T303),2)</f>
        <v>$732,894.69</v>
      </c>
      <c r="F558" s="178"/>
    </row>
    <row r="559" spans="1:21" ht="17.100000000000001" customHeight="1" x14ac:dyDescent="0.25">
      <c r="A559" s="196" t="s">
        <v>1445</v>
      </c>
      <c r="B559" s="196"/>
      <c r="C559" s="196"/>
      <c r="D559" s="177" t="str">
        <f>DOLLAR(SUM(T305:T326),2)</f>
        <v>$229,902.27</v>
      </c>
      <c r="E559" s="177" t="str">
        <f>DOLLAR(SUM(T305:T326),2)</f>
        <v>$229,902.27</v>
      </c>
      <c r="F559" s="178"/>
    </row>
    <row r="560" spans="1:21" ht="17.100000000000001" customHeight="1" x14ac:dyDescent="0.25">
      <c r="A560" s="196" t="s">
        <v>1446</v>
      </c>
      <c r="B560" s="196"/>
      <c r="C560" s="196"/>
      <c r="D560" s="177" t="str">
        <f>DOLLAR(SUM(T328:T382),2)</f>
        <v>$220,841.06</v>
      </c>
      <c r="E560" s="177" t="str">
        <f>DOLLAR(SUM(T328:T382),2)</f>
        <v>$220,841.06</v>
      </c>
      <c r="F560" s="178"/>
      <c r="I560" s="169" t="s">
        <v>1609</v>
      </c>
    </row>
    <row r="561" spans="1:6" ht="17.100000000000001" customHeight="1" x14ac:dyDescent="0.25">
      <c r="A561" s="196" t="s">
        <v>1447</v>
      </c>
      <c r="B561" s="196"/>
      <c r="C561" s="196"/>
      <c r="D561" s="177" t="str">
        <f>DOLLAR(SUM(T384:T404),2)</f>
        <v>$103,301.89</v>
      </c>
      <c r="E561" s="177" t="str">
        <f>DOLLAR(SUM(T384:T404),2)</f>
        <v>$103,301.89</v>
      </c>
      <c r="F561" s="178"/>
    </row>
    <row r="562" spans="1:6" ht="17.100000000000001" customHeight="1" x14ac:dyDescent="0.25">
      <c r="A562" s="196" t="s">
        <v>1448</v>
      </c>
      <c r="B562" s="196"/>
      <c r="C562" s="196"/>
      <c r="D562" s="177" t="str">
        <f>DOLLAR(SUM(T406:T420),2)</f>
        <v>$398,707.96</v>
      </c>
      <c r="E562" s="177" t="str">
        <f>DOLLAR(SUM(T406:T420),2)</f>
        <v>$398,707.96</v>
      </c>
      <c r="F562" s="178"/>
    </row>
    <row r="563" spans="1:6" ht="17.100000000000001" customHeight="1" x14ac:dyDescent="0.25">
      <c r="A563" s="196" t="s">
        <v>1449</v>
      </c>
      <c r="B563" s="196"/>
      <c r="C563" s="196"/>
      <c r="D563" s="177" t="str">
        <f>DOLLAR(SUM(T422:T436),2)</f>
        <v>$257,223.80</v>
      </c>
      <c r="E563" s="177" t="str">
        <f>DOLLAR(SUM(T422:T436),2)</f>
        <v>$257,223.80</v>
      </c>
      <c r="F563" s="178"/>
    </row>
    <row r="564" spans="1:6" ht="17.100000000000001" customHeight="1" x14ac:dyDescent="0.25">
      <c r="A564" s="196" t="s">
        <v>1450</v>
      </c>
      <c r="B564" s="196"/>
      <c r="C564" s="196"/>
      <c r="D564" s="177" t="str">
        <f>DOLLAR(SUM(T438:T519),2)</f>
        <v>$600,165.32</v>
      </c>
      <c r="E564" s="177" t="str">
        <f>DOLLAR(SUM(T438:T519),2)</f>
        <v>$600,165.32</v>
      </c>
      <c r="F564" s="178"/>
    </row>
    <row r="565" spans="1:6" ht="17.100000000000001" customHeight="1" x14ac:dyDescent="0.25">
      <c r="A565" s="179"/>
      <c r="B565" s="179"/>
      <c r="C565" s="179" t="s">
        <v>1451</v>
      </c>
      <c r="D565" s="177" t="str">
        <f>DOLLAR(SUM(T521:T542),2)</f>
        <v>$21,367.44</v>
      </c>
      <c r="E565" s="177" t="str">
        <f>DOLLAR(SUM(T521:T542),2)</f>
        <v>$21,367.44</v>
      </c>
      <c r="F565" s="178"/>
    </row>
    <row r="566" spans="1:6" ht="17.100000000000001" customHeight="1" x14ac:dyDescent="0.25">
      <c r="A566" s="196" t="s">
        <v>1452</v>
      </c>
      <c r="B566" s="196"/>
      <c r="C566" s="196"/>
      <c r="D566" s="180">
        <f>T544</f>
        <v>3823.6000000000004</v>
      </c>
      <c r="E566" s="180">
        <f>T544</f>
        <v>3823.6000000000004</v>
      </c>
      <c r="F566" s="178"/>
    </row>
    <row r="567" spans="1:6" ht="17.100000000000001" customHeight="1" x14ac:dyDescent="0.25">
      <c r="A567" s="196" t="s">
        <v>1453</v>
      </c>
      <c r="B567" s="196"/>
      <c r="C567" s="196"/>
      <c r="D567" s="177">
        <f>end</f>
        <v>5252519.330000001</v>
      </c>
      <c r="E567" s="177">
        <f>end</f>
        <v>5252519.330000001</v>
      </c>
      <c r="F567" s="167"/>
    </row>
  </sheetData>
  <mergeCells count="261">
    <mergeCell ref="W4:AA4"/>
    <mergeCell ref="W6:AA6"/>
    <mergeCell ref="S5:S6"/>
    <mergeCell ref="T5:T6"/>
    <mergeCell ref="U5:U6"/>
    <mergeCell ref="O5:O6"/>
    <mergeCell ref="P5:P6"/>
    <mergeCell ref="Q5:Q6"/>
    <mergeCell ref="R5:R6"/>
    <mergeCell ref="F14:F15"/>
    <mergeCell ref="J14:J15"/>
    <mergeCell ref="K14:K15"/>
    <mergeCell ref="N14:N15"/>
    <mergeCell ref="K5:K6"/>
    <mergeCell ref="N5:N6"/>
    <mergeCell ref="A2:C2"/>
    <mergeCell ref="A5:A6"/>
    <mergeCell ref="B5:B6"/>
    <mergeCell ref="C5:C6"/>
    <mergeCell ref="F5:F6"/>
    <mergeCell ref="J5:J6"/>
    <mergeCell ref="U14:U15"/>
    <mergeCell ref="A18:A19"/>
    <mergeCell ref="B18:B19"/>
    <mergeCell ref="C18:C19"/>
    <mergeCell ref="F18:F19"/>
    <mergeCell ref="J18:J19"/>
    <mergeCell ref="K18:K19"/>
    <mergeCell ref="N18:N19"/>
    <mergeCell ref="O18:O19"/>
    <mergeCell ref="P18:P19"/>
    <mergeCell ref="O14:O15"/>
    <mergeCell ref="P14:P15"/>
    <mergeCell ref="Q14:Q15"/>
    <mergeCell ref="R14:R15"/>
    <mergeCell ref="S14:S15"/>
    <mergeCell ref="T14:T15"/>
    <mergeCell ref="Q18:Q19"/>
    <mergeCell ref="R18:R19"/>
    <mergeCell ref="K21:K22"/>
    <mergeCell ref="N21:N22"/>
    <mergeCell ref="S18:S19"/>
    <mergeCell ref="T18:T19"/>
    <mergeCell ref="U18:U19"/>
    <mergeCell ref="A14:A15"/>
    <mergeCell ref="B14:B15"/>
    <mergeCell ref="C14:C15"/>
    <mergeCell ref="A21:A22"/>
    <mergeCell ref="B21:B22"/>
    <mergeCell ref="C21:C22"/>
    <mergeCell ref="F21:F22"/>
    <mergeCell ref="J21:J22"/>
    <mergeCell ref="S21:S22"/>
    <mergeCell ref="T21:T22"/>
    <mergeCell ref="U21:U22"/>
    <mergeCell ref="O21:O22"/>
    <mergeCell ref="P21:P22"/>
    <mergeCell ref="Q21:Q22"/>
    <mergeCell ref="R21:R22"/>
    <mergeCell ref="C164:C165"/>
    <mergeCell ref="F164:F165"/>
    <mergeCell ref="J164:J165"/>
    <mergeCell ref="K164:K165"/>
    <mergeCell ref="U23:U24"/>
    <mergeCell ref="A30:C30"/>
    <mergeCell ref="A75:C75"/>
    <mergeCell ref="A98:C98"/>
    <mergeCell ref="A141:C141"/>
    <mergeCell ref="A150:C150"/>
    <mergeCell ref="O23:O24"/>
    <mergeCell ref="P23:P24"/>
    <mergeCell ref="Q23:Q24"/>
    <mergeCell ref="R23:R24"/>
    <mergeCell ref="S23:S24"/>
    <mergeCell ref="T23:T24"/>
    <mergeCell ref="A23:A24"/>
    <mergeCell ref="B23:B24"/>
    <mergeCell ref="C23:C24"/>
    <mergeCell ref="F23:F24"/>
    <mergeCell ref="J23:J24"/>
    <mergeCell ref="K23:K24"/>
    <mergeCell ref="N23:N24"/>
    <mergeCell ref="P179:P180"/>
    <mergeCell ref="Q179:Q180"/>
    <mergeCell ref="R179:R180"/>
    <mergeCell ref="S179:S180"/>
    <mergeCell ref="T179:T180"/>
    <mergeCell ref="U179:U180"/>
    <mergeCell ref="T164:T165"/>
    <mergeCell ref="U164:U165"/>
    <mergeCell ref="A179:A180"/>
    <mergeCell ref="B179:B180"/>
    <mergeCell ref="C179:C180"/>
    <mergeCell ref="F179:F180"/>
    <mergeCell ref="J179:J180"/>
    <mergeCell ref="K179:K180"/>
    <mergeCell ref="N179:N180"/>
    <mergeCell ref="O179:O180"/>
    <mergeCell ref="N164:N165"/>
    <mergeCell ref="O164:O165"/>
    <mergeCell ref="P164:P165"/>
    <mergeCell ref="Q164:Q165"/>
    <mergeCell ref="R164:R165"/>
    <mergeCell ref="S164:S165"/>
    <mergeCell ref="A164:A165"/>
    <mergeCell ref="B164:B165"/>
    <mergeCell ref="C278:C279"/>
    <mergeCell ref="J278:J279"/>
    <mergeCell ref="K278:K279"/>
    <mergeCell ref="N278:N279"/>
    <mergeCell ref="A194:C194"/>
    <mergeCell ref="A212:C212"/>
    <mergeCell ref="A235:C235"/>
    <mergeCell ref="A242:C242"/>
    <mergeCell ref="A270:C270"/>
    <mergeCell ref="A277:C277"/>
    <mergeCell ref="R280:R281"/>
    <mergeCell ref="S280:S281"/>
    <mergeCell ref="T280:T281"/>
    <mergeCell ref="U280:U281"/>
    <mergeCell ref="A304:C304"/>
    <mergeCell ref="A327:C327"/>
    <mergeCell ref="U278:U279"/>
    <mergeCell ref="A280:A281"/>
    <mergeCell ref="B280:B281"/>
    <mergeCell ref="C280:C281"/>
    <mergeCell ref="J280:J281"/>
    <mergeCell ref="K280:K281"/>
    <mergeCell ref="N280:N281"/>
    <mergeCell ref="O280:O281"/>
    <mergeCell ref="P280:P281"/>
    <mergeCell ref="Q280:Q281"/>
    <mergeCell ref="O278:O279"/>
    <mergeCell ref="P278:P279"/>
    <mergeCell ref="Q278:Q279"/>
    <mergeCell ref="R278:R279"/>
    <mergeCell ref="S278:S279"/>
    <mergeCell ref="T278:T279"/>
    <mergeCell ref="A278:A279"/>
    <mergeCell ref="B278:B279"/>
    <mergeCell ref="S365:S366"/>
    <mergeCell ref="T365:T366"/>
    <mergeCell ref="U365:U366"/>
    <mergeCell ref="A367:A368"/>
    <mergeCell ref="B367:B368"/>
    <mergeCell ref="C367:C368"/>
    <mergeCell ref="F367:F368"/>
    <mergeCell ref="G367:G368"/>
    <mergeCell ref="J367:J368"/>
    <mergeCell ref="K367:K368"/>
    <mergeCell ref="K365:K366"/>
    <mergeCell ref="N365:N366"/>
    <mergeCell ref="O365:O366"/>
    <mergeCell ref="P365:P366"/>
    <mergeCell ref="Q365:Q366"/>
    <mergeCell ref="R365:R366"/>
    <mergeCell ref="A365:A366"/>
    <mergeCell ref="B365:B366"/>
    <mergeCell ref="C365:C366"/>
    <mergeCell ref="F365:F366"/>
    <mergeCell ref="G365:G366"/>
    <mergeCell ref="J365:J366"/>
    <mergeCell ref="T367:T368"/>
    <mergeCell ref="U367:U368"/>
    <mergeCell ref="Q367:Q368"/>
    <mergeCell ref="R367:R368"/>
    <mergeCell ref="S367:S368"/>
    <mergeCell ref="S429:S430"/>
    <mergeCell ref="T429:T430"/>
    <mergeCell ref="U429:U430"/>
    <mergeCell ref="A434:A435"/>
    <mergeCell ref="B434:B435"/>
    <mergeCell ref="C434:C435"/>
    <mergeCell ref="F434:F435"/>
    <mergeCell ref="J434:J435"/>
    <mergeCell ref="K434:K435"/>
    <mergeCell ref="L434:L435"/>
    <mergeCell ref="K429:K430"/>
    <mergeCell ref="N429:N430"/>
    <mergeCell ref="O429:O430"/>
    <mergeCell ref="P429:P430"/>
    <mergeCell ref="Q429:Q430"/>
    <mergeCell ref="R429:R430"/>
    <mergeCell ref="T434:T435"/>
    <mergeCell ref="U434:U435"/>
    <mergeCell ref="O434:O435"/>
    <mergeCell ref="A383:C383"/>
    <mergeCell ref="A405:C405"/>
    <mergeCell ref="C446:C447"/>
    <mergeCell ref="F446:F447"/>
    <mergeCell ref="G446:G447"/>
    <mergeCell ref="J446:J447"/>
    <mergeCell ref="K446:K447"/>
    <mergeCell ref="N434:N435"/>
    <mergeCell ref="O367:O368"/>
    <mergeCell ref="P367:P368"/>
    <mergeCell ref="A421:C421"/>
    <mergeCell ref="A429:A430"/>
    <mergeCell ref="B429:B430"/>
    <mergeCell ref="C429:C430"/>
    <mergeCell ref="F429:F430"/>
    <mergeCell ref="J429:J430"/>
    <mergeCell ref="N367:N368"/>
    <mergeCell ref="P434:P435"/>
    <mergeCell ref="Q434:Q435"/>
    <mergeCell ref="R434:R435"/>
    <mergeCell ref="S434:S435"/>
    <mergeCell ref="T446:T447"/>
    <mergeCell ref="U446:U447"/>
    <mergeCell ref="A474:A475"/>
    <mergeCell ref="B474:B475"/>
    <mergeCell ref="C474:C475"/>
    <mergeCell ref="F474:F475"/>
    <mergeCell ref="G474:G475"/>
    <mergeCell ref="H474:H475"/>
    <mergeCell ref="J474:J475"/>
    <mergeCell ref="K474:K475"/>
    <mergeCell ref="N446:N447"/>
    <mergeCell ref="O446:O447"/>
    <mergeCell ref="P446:P447"/>
    <mergeCell ref="Q446:Q447"/>
    <mergeCell ref="R446:R447"/>
    <mergeCell ref="S446:S447"/>
    <mergeCell ref="T474:T475"/>
    <mergeCell ref="U474:U475"/>
    <mergeCell ref="A437:C437"/>
    <mergeCell ref="A446:A447"/>
    <mergeCell ref="B446:B447"/>
    <mergeCell ref="A520:C520"/>
    <mergeCell ref="A543:C543"/>
    <mergeCell ref="D544:I544"/>
    <mergeCell ref="K544:P544"/>
    <mergeCell ref="R544:S544"/>
    <mergeCell ref="N474:N475"/>
    <mergeCell ref="O474:O475"/>
    <mergeCell ref="P474:P475"/>
    <mergeCell ref="Q474:Q475"/>
    <mergeCell ref="R474:R475"/>
    <mergeCell ref="S474:S475"/>
    <mergeCell ref="A551:C551"/>
    <mergeCell ref="A552:C552"/>
    <mergeCell ref="A553:C553"/>
    <mergeCell ref="A554:C554"/>
    <mergeCell ref="A555:C555"/>
    <mergeCell ref="A556:C556"/>
    <mergeCell ref="A545:S545"/>
    <mergeCell ref="A546:C546"/>
    <mergeCell ref="A547:C547"/>
    <mergeCell ref="A548:C548"/>
    <mergeCell ref="A549:C549"/>
    <mergeCell ref="A550:C550"/>
    <mergeCell ref="A563:C563"/>
    <mergeCell ref="A564:C564"/>
    <mergeCell ref="A566:C566"/>
    <mergeCell ref="A567:C567"/>
    <mergeCell ref="A557:C557"/>
    <mergeCell ref="A558:C558"/>
    <mergeCell ref="A559:C559"/>
    <mergeCell ref="A560:C560"/>
    <mergeCell ref="A561:C561"/>
    <mergeCell ref="A562:C562"/>
  </mergeCells>
  <conditionalFormatting sqref="C243:C244">
    <cfRule type="expression" dxfId="509" priority="510">
      <formula>B243="x"</formula>
    </cfRule>
  </conditionalFormatting>
  <conditionalFormatting sqref="C130">
    <cfRule type="expression" dxfId="508" priority="509">
      <formula>B130="x"</formula>
    </cfRule>
  </conditionalFormatting>
  <conditionalFormatting sqref="A130">
    <cfRule type="expression" dxfId="507" priority="508">
      <formula>B130="x"</formula>
    </cfRule>
  </conditionalFormatting>
  <conditionalFormatting sqref="B130">
    <cfRule type="expression" dxfId="506" priority="507">
      <formula>B130="x"</formula>
    </cfRule>
  </conditionalFormatting>
  <conditionalFormatting sqref="C151">
    <cfRule type="expression" dxfId="505" priority="506">
      <formula>B151="x"</formula>
    </cfRule>
  </conditionalFormatting>
  <conditionalFormatting sqref="A151">
    <cfRule type="expression" dxfId="504" priority="505">
      <formula>B151="x"</formula>
    </cfRule>
  </conditionalFormatting>
  <conditionalFormatting sqref="C196">
    <cfRule type="expression" dxfId="503" priority="504">
      <formula>B196="x"</formula>
    </cfRule>
  </conditionalFormatting>
  <conditionalFormatting sqref="A196">
    <cfRule type="expression" dxfId="502" priority="503">
      <formula>B196="x"</formula>
    </cfRule>
  </conditionalFormatting>
  <conditionalFormatting sqref="C199">
    <cfRule type="expression" dxfId="501" priority="502">
      <formula>B199="x"</formula>
    </cfRule>
  </conditionalFormatting>
  <conditionalFormatting sqref="A199">
    <cfRule type="expression" dxfId="500" priority="501">
      <formula>B199="x"</formula>
    </cfRule>
  </conditionalFormatting>
  <conditionalFormatting sqref="B199">
    <cfRule type="expression" dxfId="499" priority="500">
      <formula>B199="x"</formula>
    </cfRule>
  </conditionalFormatting>
  <conditionalFormatting sqref="C210">
    <cfRule type="expression" dxfId="498" priority="499">
      <formula>B210="x"</formula>
    </cfRule>
  </conditionalFormatting>
  <conditionalFormatting sqref="A210">
    <cfRule type="expression" dxfId="497" priority="498">
      <formula>B210="x"</formula>
    </cfRule>
  </conditionalFormatting>
  <conditionalFormatting sqref="B210">
    <cfRule type="expression" dxfId="496" priority="497">
      <formula>B210="x"</formula>
    </cfRule>
  </conditionalFormatting>
  <conditionalFormatting sqref="C237">
    <cfRule type="expression" dxfId="495" priority="496">
      <formula>B237="x"</formula>
    </cfRule>
  </conditionalFormatting>
  <conditionalFormatting sqref="A237">
    <cfRule type="expression" dxfId="494" priority="495">
      <formula>B237="x"</formula>
    </cfRule>
  </conditionalFormatting>
  <conditionalFormatting sqref="C239">
    <cfRule type="expression" dxfId="493" priority="494">
      <formula>B239="x"</formula>
    </cfRule>
  </conditionalFormatting>
  <conditionalFormatting sqref="A239">
    <cfRule type="expression" dxfId="492" priority="493">
      <formula>B239="x"</formula>
    </cfRule>
  </conditionalFormatting>
  <conditionalFormatting sqref="C265">
    <cfRule type="expression" dxfId="491" priority="492">
      <formula>B265="x"</formula>
    </cfRule>
  </conditionalFormatting>
  <conditionalFormatting sqref="A265">
    <cfRule type="expression" dxfId="490" priority="491">
      <formula>B265="x"</formula>
    </cfRule>
  </conditionalFormatting>
  <conditionalFormatting sqref="M274 M276 L31:M37 L39:M68 M142:M149 M272 M458:M468 M438:M455 M105:M128 M130:M135 M213:M234 M310:M326 M422:M436 M492:M519 L70:M74 M195:M211 L406:L414 M406:M420 M470:M490 M76:M97 M243:M269 L155:L170 M137:M140 M384 M328 M151:M193 M334:M341 M344 M364:M372 M376:M382 M398:M399 M353:M358 M348 M393:M394 M386 M388:M391 M401:M404 L3:M29">
    <cfRule type="expression" dxfId="489" priority="489">
      <formula>L3="Exception"</formula>
    </cfRule>
    <cfRule type="expression" dxfId="488" priority="490">
      <formula>L3="x"</formula>
    </cfRule>
  </conditionalFormatting>
  <conditionalFormatting sqref="M28 L236:L241 L31:M37 L39:M68 L142:M149 L272 L328:L356 L438:L447 L112:L125 L130:M135 L151:L154 L195:L208 L210:M211 M213:M234 L219:L230 L243:L259 L296:M303 L310:L326 L397:L404 L424:L428 L431:L434 L492:L501 L503:L519 L3:L29 L70:M74 L172:L188 L278:M292 L384:L395 L416:L420 L469:L488 L76:L91 M243:M269 L137:M140 L362:L375 M151:M193 M105:M128 M195:M209 M76:M97">
    <cfRule type="expression" dxfId="487" priority="487">
      <formula>L3="Exemption"</formula>
    </cfRule>
    <cfRule type="expression" dxfId="486" priority="488">
      <formula>L3="x"</formula>
    </cfRule>
  </conditionalFormatting>
  <conditionalFormatting sqref="M294">
    <cfRule type="expression" dxfId="485" priority="485">
      <formula>M294="Exemption"</formula>
    </cfRule>
    <cfRule type="expression" dxfId="484" priority="486">
      <formula>M294="x"</formula>
    </cfRule>
  </conditionalFormatting>
  <conditionalFormatting sqref="M306:M308">
    <cfRule type="expression" dxfId="483" priority="483">
      <formula>M306="Exemption"</formula>
    </cfRule>
    <cfRule type="expression" dxfId="482" priority="484">
      <formula>M306="x"</formula>
    </cfRule>
  </conditionalFormatting>
  <conditionalFormatting sqref="M295">
    <cfRule type="expression" dxfId="481" priority="479">
      <formula>M295="Exemption"</formula>
    </cfRule>
    <cfRule type="expression" dxfId="480" priority="480">
      <formula>M295="x"</formula>
    </cfRule>
  </conditionalFormatting>
  <conditionalFormatting sqref="M293">
    <cfRule type="expression" dxfId="479" priority="481">
      <formula>M293="Exemption"</formula>
    </cfRule>
    <cfRule type="expression" dxfId="478" priority="482">
      <formula>M293="x"</formula>
    </cfRule>
  </conditionalFormatting>
  <conditionalFormatting sqref="M309">
    <cfRule type="expression" dxfId="477" priority="475">
      <formula>M309="Exemption"</formula>
    </cfRule>
    <cfRule type="expression" dxfId="476" priority="476">
      <formula>M309="x"</formula>
    </cfRule>
  </conditionalFormatting>
  <conditionalFormatting sqref="M273">
    <cfRule type="expression" dxfId="475" priority="471">
      <formula>M273="Exemption"</formula>
    </cfRule>
    <cfRule type="expression" dxfId="474" priority="472">
      <formula>M273="x"</formula>
    </cfRule>
  </conditionalFormatting>
  <conditionalFormatting sqref="B124">
    <cfRule type="expression" dxfId="473" priority="478">
      <formula>B124="x"</formula>
    </cfRule>
  </conditionalFormatting>
  <conditionalFormatting sqref="C124">
    <cfRule type="expression" dxfId="472" priority="477">
      <formula>B124="x"</formula>
    </cfRule>
  </conditionalFormatting>
  <conditionalFormatting sqref="M29">
    <cfRule type="expression" dxfId="471" priority="473">
      <formula>M29="Exemption"</formula>
    </cfRule>
    <cfRule type="expression" dxfId="470" priority="474">
      <formula>M29="x"</formula>
    </cfRule>
  </conditionalFormatting>
  <conditionalFormatting sqref="M275">
    <cfRule type="expression" dxfId="469" priority="469">
      <formula>M275="Exemption"</formula>
    </cfRule>
    <cfRule type="expression" dxfId="468" priority="470">
      <formula>M275="x"</formula>
    </cfRule>
  </conditionalFormatting>
  <conditionalFormatting sqref="L436">
    <cfRule type="expression" dxfId="467" priority="453">
      <formula>L436="Exemption"</formula>
    </cfRule>
    <cfRule type="expression" dxfId="466" priority="454">
      <formula>L436="x"</formula>
    </cfRule>
  </conditionalFormatting>
  <conditionalFormatting sqref="L376">
    <cfRule type="expression" dxfId="465" priority="443">
      <formula>L376="Exemption"</formula>
    </cfRule>
    <cfRule type="expression" dxfId="464" priority="444">
      <formula>L376="x"</formula>
    </cfRule>
  </conditionalFormatting>
  <conditionalFormatting sqref="L232:L234 L358:L360 L96:L97 L274 L276 L448:L455 L190:L193 L458:L467">
    <cfRule type="expression" dxfId="463" priority="467">
      <formula>L96="Exemption"</formula>
    </cfRule>
    <cfRule type="expression" dxfId="462" priority="468">
      <formula>L96="x"</formula>
    </cfRule>
  </conditionalFormatting>
  <conditionalFormatting sqref="L377:L382">
    <cfRule type="expression" dxfId="461" priority="455">
      <formula>L377="Exemption"</formula>
    </cfRule>
    <cfRule type="expression" dxfId="460" priority="456">
      <formula>L377="x"</formula>
    </cfRule>
  </conditionalFormatting>
  <conditionalFormatting sqref="L99:L110 L127:L128">
    <cfRule type="expression" dxfId="459" priority="465">
      <formula>L99="Exemption"</formula>
    </cfRule>
    <cfRule type="expression" dxfId="458" priority="466">
      <formula>L99="x"</formula>
    </cfRule>
  </conditionalFormatting>
  <conditionalFormatting sqref="L213:L217">
    <cfRule type="expression" dxfId="457" priority="463">
      <formula>L213="Exemption"</formula>
    </cfRule>
    <cfRule type="expression" dxfId="456" priority="464">
      <formula>L213="x"</formula>
    </cfRule>
  </conditionalFormatting>
  <conditionalFormatting sqref="L266:L269">
    <cfRule type="expression" dxfId="455" priority="461">
      <formula>L266="Exemption"</formula>
    </cfRule>
    <cfRule type="expression" dxfId="454" priority="462">
      <formula>L266="x"</formula>
    </cfRule>
  </conditionalFormatting>
  <conditionalFormatting sqref="L294">
    <cfRule type="expression" dxfId="453" priority="459">
      <formula>L294="Exemption"</formula>
    </cfRule>
    <cfRule type="expression" dxfId="452" priority="460">
      <formula>L294="x"</formula>
    </cfRule>
  </conditionalFormatting>
  <conditionalFormatting sqref="L305:L308">
    <cfRule type="expression" dxfId="451" priority="457">
      <formula>L305="Exemption"</formula>
    </cfRule>
    <cfRule type="expression" dxfId="450" priority="458">
      <formula>L305="x"</formula>
    </cfRule>
  </conditionalFormatting>
  <conditionalFormatting sqref="L489:L490">
    <cfRule type="expression" dxfId="449" priority="451">
      <formula>L489="Exemption"</formula>
    </cfRule>
    <cfRule type="expression" dxfId="448" priority="452">
      <formula>L489="x"</formula>
    </cfRule>
  </conditionalFormatting>
  <conditionalFormatting sqref="L521:L542">
    <cfRule type="expression" dxfId="447" priority="449">
      <formula>L521="Exemption"</formula>
    </cfRule>
    <cfRule type="expression" dxfId="446" priority="450">
      <formula>L521="x"</formula>
    </cfRule>
  </conditionalFormatting>
  <conditionalFormatting sqref="L293">
    <cfRule type="expression" dxfId="445" priority="447">
      <formula>L293="Exemption"</formula>
    </cfRule>
    <cfRule type="expression" dxfId="444" priority="448">
      <formula>L293="x"</formula>
    </cfRule>
  </conditionalFormatting>
  <conditionalFormatting sqref="L295">
    <cfRule type="expression" dxfId="443" priority="445">
      <formula>L295="Exemption"</formula>
    </cfRule>
    <cfRule type="expression" dxfId="442" priority="446">
      <formula>L295="x"</formula>
    </cfRule>
  </conditionalFormatting>
  <conditionalFormatting sqref="L171">
    <cfRule type="expression" dxfId="441" priority="441">
      <formula>L171="Exemption"</formula>
    </cfRule>
    <cfRule type="expression" dxfId="440" priority="442">
      <formula>L171="x"</formula>
    </cfRule>
  </conditionalFormatting>
  <conditionalFormatting sqref="L468">
    <cfRule type="expression" dxfId="439" priority="439">
      <formula>L468="Exemption"</formula>
    </cfRule>
    <cfRule type="expression" dxfId="438" priority="440">
      <formula>L468="x"</formula>
    </cfRule>
  </conditionalFormatting>
  <conditionalFormatting sqref="L361">
    <cfRule type="expression" dxfId="437" priority="429">
      <formula>L361="Exemption"</formula>
    </cfRule>
    <cfRule type="expression" dxfId="436" priority="430">
      <formula>L361="x"</formula>
    </cfRule>
  </conditionalFormatting>
  <conditionalFormatting sqref="L429">
    <cfRule type="expression" dxfId="435" priority="437">
      <formula>L429="Exemption"</formula>
    </cfRule>
    <cfRule type="expression" dxfId="434" priority="438">
      <formula>L429="x"</formula>
    </cfRule>
  </conditionalFormatting>
  <conditionalFormatting sqref="L309">
    <cfRule type="expression" dxfId="433" priority="435">
      <formula>L309="Exemption"</formula>
    </cfRule>
    <cfRule type="expression" dxfId="432" priority="436">
      <formula>L309="x"</formula>
    </cfRule>
  </conditionalFormatting>
  <conditionalFormatting sqref="L430">
    <cfRule type="expression" dxfId="431" priority="433">
      <formula>L430="Exemption"</formula>
    </cfRule>
    <cfRule type="expression" dxfId="430" priority="434">
      <formula>L430="x"</formula>
    </cfRule>
  </conditionalFormatting>
  <conditionalFormatting sqref="L231">
    <cfRule type="expression" dxfId="429" priority="431">
      <formula>L231="Exemption"</formula>
    </cfRule>
    <cfRule type="expression" dxfId="428" priority="432">
      <formula>L231="x"</formula>
    </cfRule>
  </conditionalFormatting>
  <conditionalFormatting sqref="L396">
    <cfRule type="expression" dxfId="427" priority="415">
      <formula>L396="Exemption"</formula>
    </cfRule>
    <cfRule type="expression" dxfId="426" priority="416">
      <formula>L396="x"</formula>
    </cfRule>
  </conditionalFormatting>
  <conditionalFormatting sqref="L422">
    <cfRule type="expression" dxfId="425" priority="413">
      <formula>L422="Exemption"</formula>
    </cfRule>
    <cfRule type="expression" dxfId="424" priority="414">
      <formula>L422="x"</formula>
    </cfRule>
  </conditionalFormatting>
  <conditionalFormatting sqref="L111">
    <cfRule type="expression" dxfId="423" priority="427">
      <formula>L111="Exemption"</formula>
    </cfRule>
    <cfRule type="expression" dxfId="422" priority="428">
      <formula>L111="x"</formula>
    </cfRule>
  </conditionalFormatting>
  <conditionalFormatting sqref="L126">
    <cfRule type="expression" dxfId="421" priority="425">
      <formula>L126="Exemption"</formula>
    </cfRule>
    <cfRule type="expression" dxfId="420" priority="426">
      <formula>L126="x"</formula>
    </cfRule>
  </conditionalFormatting>
  <conditionalFormatting sqref="L209">
    <cfRule type="expression" dxfId="419" priority="423">
      <formula>L209="Exemption"</formula>
    </cfRule>
    <cfRule type="expression" dxfId="418" priority="424">
      <formula>L209="x"</formula>
    </cfRule>
  </conditionalFormatting>
  <conditionalFormatting sqref="L273">
    <cfRule type="expression" dxfId="417" priority="421">
      <formula>L273="Exemption"</formula>
    </cfRule>
    <cfRule type="expression" dxfId="416" priority="422">
      <formula>L273="x"</formula>
    </cfRule>
  </conditionalFormatting>
  <conditionalFormatting sqref="L275">
    <cfRule type="expression" dxfId="415" priority="419">
      <formula>L275="Exemption"</formula>
    </cfRule>
    <cfRule type="expression" dxfId="414" priority="420">
      <formula>L275="x"</formula>
    </cfRule>
  </conditionalFormatting>
  <conditionalFormatting sqref="L357">
    <cfRule type="expression" dxfId="413" priority="417">
      <formula>L357="Exemption"</formula>
    </cfRule>
    <cfRule type="expression" dxfId="412" priority="418">
      <formula>L357="x"</formula>
    </cfRule>
  </conditionalFormatting>
  <conditionalFormatting sqref="L423">
    <cfRule type="expression" dxfId="411" priority="411">
      <formula>L423="Exemption"</formula>
    </cfRule>
    <cfRule type="expression" dxfId="410" priority="412">
      <formula>L423="x"</formula>
    </cfRule>
  </conditionalFormatting>
  <conditionalFormatting sqref="L502">
    <cfRule type="expression" dxfId="409" priority="409">
      <formula>L502="Exemption"</formula>
    </cfRule>
    <cfRule type="expression" dxfId="408" priority="410">
      <formula>L502="x"</formula>
    </cfRule>
  </conditionalFormatting>
  <conditionalFormatting sqref="L415">
    <cfRule type="expression" dxfId="407" priority="407">
      <formula>L415="Exemption"</formula>
    </cfRule>
    <cfRule type="expression" dxfId="406" priority="408">
      <formula>L415="x"</formula>
    </cfRule>
  </conditionalFormatting>
  <conditionalFormatting sqref="L218">
    <cfRule type="expression" dxfId="405" priority="405">
      <formula>L218="Exemption"</formula>
    </cfRule>
    <cfRule type="expression" dxfId="404" priority="406">
      <formula>L218="x"</formula>
    </cfRule>
  </conditionalFormatting>
  <conditionalFormatting sqref="L189">
    <cfRule type="expression" dxfId="403" priority="403">
      <formula>L189="Exemption"</formula>
    </cfRule>
    <cfRule type="expression" dxfId="402" priority="404">
      <formula>L189="x"</formula>
    </cfRule>
  </conditionalFormatting>
  <conditionalFormatting sqref="M99:M100 M102:M104">
    <cfRule type="expression" dxfId="401" priority="397">
      <formula>M99="Exemption"</formula>
    </cfRule>
    <cfRule type="expression" dxfId="400" priority="398">
      <formula>M99="x"</formula>
    </cfRule>
  </conditionalFormatting>
  <conditionalFormatting sqref="L92:L94">
    <cfRule type="expression" dxfId="399" priority="401">
      <formula>L92="Exemption"</formula>
    </cfRule>
    <cfRule type="expression" dxfId="398" priority="402">
      <formula>L92="x"</formula>
    </cfRule>
  </conditionalFormatting>
  <conditionalFormatting sqref="L95">
    <cfRule type="expression" dxfId="397" priority="399">
      <formula>L95="Exemption"</formula>
    </cfRule>
    <cfRule type="expression" dxfId="396" priority="400">
      <formula>L95="x"</formula>
    </cfRule>
  </conditionalFormatting>
  <conditionalFormatting sqref="M99:M100 M102:M104">
    <cfRule type="expression" dxfId="395" priority="395">
      <formula>M99="Exception"</formula>
    </cfRule>
    <cfRule type="expression" dxfId="394" priority="396">
      <formula>M99="x"</formula>
    </cfRule>
  </conditionalFormatting>
  <conditionalFormatting sqref="M236:M241">
    <cfRule type="expression" dxfId="393" priority="393">
      <formula>M236="Exemption"</formula>
    </cfRule>
    <cfRule type="expression" dxfId="392" priority="394">
      <formula>M236="x"</formula>
    </cfRule>
  </conditionalFormatting>
  <conditionalFormatting sqref="M236:M241">
    <cfRule type="expression" dxfId="391" priority="391">
      <formula>M236="Exception"</formula>
    </cfRule>
    <cfRule type="expression" dxfId="390" priority="392">
      <formula>M236="x"</formula>
    </cfRule>
  </conditionalFormatting>
  <conditionalFormatting sqref="M469">
    <cfRule type="expression" dxfId="389" priority="389">
      <formula>M469="Exception"</formula>
    </cfRule>
    <cfRule type="expression" dxfId="388" priority="390">
      <formula>M469="x"</formula>
    </cfRule>
  </conditionalFormatting>
  <conditionalFormatting sqref="M521:M542">
    <cfRule type="expression" dxfId="387" priority="387">
      <formula>M521="Exception"</formula>
    </cfRule>
    <cfRule type="expression" dxfId="386" priority="388">
      <formula>M521="x"</formula>
    </cfRule>
  </conditionalFormatting>
  <conditionalFormatting sqref="L38:M38">
    <cfRule type="expression" dxfId="385" priority="385">
      <formula>L38="Exception"</formula>
    </cfRule>
    <cfRule type="expression" dxfId="384" priority="386">
      <formula>L38="x"</formula>
    </cfRule>
  </conditionalFormatting>
  <conditionalFormatting sqref="L38:M38">
    <cfRule type="expression" dxfId="383" priority="383">
      <formula>L38="Exemption"</formula>
    </cfRule>
    <cfRule type="expression" dxfId="382" priority="384">
      <formula>L38="x"</formula>
    </cfRule>
  </conditionalFormatting>
  <conditionalFormatting sqref="L129">
    <cfRule type="expression" dxfId="381" priority="381">
      <formula>L129="Exemption"</formula>
    </cfRule>
    <cfRule type="expression" dxfId="380" priority="382">
      <formula>L129="x"</formula>
    </cfRule>
  </conditionalFormatting>
  <conditionalFormatting sqref="M129">
    <cfRule type="expression" dxfId="379" priority="379">
      <formula>M129="Exemption"</formula>
    </cfRule>
    <cfRule type="expression" dxfId="378" priority="380">
      <formula>M129="x"</formula>
    </cfRule>
  </conditionalFormatting>
  <conditionalFormatting sqref="M129">
    <cfRule type="expression" dxfId="377" priority="377">
      <formula>M129="Exception"</formula>
    </cfRule>
    <cfRule type="expression" dxfId="376" priority="378">
      <formula>M129="x"</formula>
    </cfRule>
  </conditionalFormatting>
  <conditionalFormatting sqref="L136">
    <cfRule type="expression" dxfId="375" priority="375">
      <formula>L136="Exemption"</formula>
    </cfRule>
    <cfRule type="expression" dxfId="374" priority="376">
      <formula>L136="x"</formula>
    </cfRule>
  </conditionalFormatting>
  <conditionalFormatting sqref="M136">
    <cfRule type="expression" dxfId="373" priority="373">
      <formula>M136="Exemption"</formula>
    </cfRule>
    <cfRule type="expression" dxfId="372" priority="374">
      <formula>M136="x"</formula>
    </cfRule>
  </conditionalFormatting>
  <conditionalFormatting sqref="M136">
    <cfRule type="expression" dxfId="371" priority="371">
      <formula>M136="Exception"</formula>
    </cfRule>
    <cfRule type="expression" dxfId="370" priority="372">
      <formula>M136="x"</formula>
    </cfRule>
  </conditionalFormatting>
  <conditionalFormatting sqref="M271">
    <cfRule type="expression" dxfId="369" priority="369">
      <formula>M271="Exception"</formula>
    </cfRule>
    <cfRule type="expression" dxfId="368" priority="370">
      <formula>M271="x"</formula>
    </cfRule>
  </conditionalFormatting>
  <conditionalFormatting sqref="L271">
    <cfRule type="expression" dxfId="367" priority="367">
      <formula>L271="Exemption"</formula>
    </cfRule>
    <cfRule type="expression" dxfId="366" priority="368">
      <formula>L271="x"</formula>
    </cfRule>
  </conditionalFormatting>
  <conditionalFormatting sqref="M456:M457">
    <cfRule type="expression" dxfId="365" priority="365">
      <formula>M456="Exception"</formula>
    </cfRule>
    <cfRule type="expression" dxfId="364" priority="366">
      <formula>M456="x"</formula>
    </cfRule>
  </conditionalFormatting>
  <conditionalFormatting sqref="L456:L457">
    <cfRule type="expression" dxfId="363" priority="363">
      <formula>L456="Exemption"</formula>
    </cfRule>
    <cfRule type="expression" dxfId="362" priority="364">
      <formula>L456="x"</formula>
    </cfRule>
  </conditionalFormatting>
  <conditionalFormatting sqref="M491">
    <cfRule type="expression" dxfId="361" priority="361">
      <formula>M491="Exception"</formula>
    </cfRule>
    <cfRule type="expression" dxfId="360" priority="362">
      <formula>M491="x"</formula>
    </cfRule>
  </conditionalFormatting>
  <conditionalFormatting sqref="L491">
    <cfRule type="expression" dxfId="359" priority="359">
      <formula>L491="Exemption"</formula>
    </cfRule>
    <cfRule type="expression" dxfId="358" priority="360">
      <formula>L491="x"</formula>
    </cfRule>
  </conditionalFormatting>
  <conditionalFormatting sqref="L69:M69">
    <cfRule type="expression" dxfId="357" priority="357">
      <formula>L69="Exception"</formula>
    </cfRule>
    <cfRule type="expression" dxfId="356" priority="358">
      <formula>L69="x"</formula>
    </cfRule>
  </conditionalFormatting>
  <conditionalFormatting sqref="L69:M69">
    <cfRule type="expression" dxfId="355" priority="355">
      <formula>L69="Exemption"</formula>
    </cfRule>
    <cfRule type="expression" dxfId="354" priority="356">
      <formula>L69="x"</formula>
    </cfRule>
  </conditionalFormatting>
  <conditionalFormatting sqref="B196">
    <cfRule type="expression" dxfId="353" priority="354">
      <formula>B196="x"</formula>
    </cfRule>
  </conditionalFormatting>
  <conditionalFormatting sqref="B239">
    <cfRule type="expression" dxfId="352" priority="353">
      <formula>B239="x"</formula>
    </cfRule>
  </conditionalFormatting>
  <conditionalFormatting sqref="B265">
    <cfRule type="expression" dxfId="351" priority="352">
      <formula>B265="x"</formula>
    </cfRule>
  </conditionalFormatting>
  <conditionalFormatting sqref="B308">
    <cfRule type="expression" dxfId="350" priority="351">
      <formula>B308="x"</formula>
    </cfRule>
  </conditionalFormatting>
  <conditionalFormatting sqref="C7">
    <cfRule type="expression" dxfId="349" priority="350">
      <formula>B7="x"</formula>
    </cfRule>
  </conditionalFormatting>
  <conditionalFormatting sqref="A7">
    <cfRule type="expression" dxfId="348" priority="349">
      <formula>B7="x"</formula>
    </cfRule>
  </conditionalFormatting>
  <conditionalFormatting sqref="B7">
    <cfRule type="expression" dxfId="347" priority="348">
      <formula>B7="x"</formula>
    </cfRule>
  </conditionalFormatting>
  <conditionalFormatting sqref="C17">
    <cfRule type="expression" dxfId="346" priority="347">
      <formula>B17="x"</formula>
    </cfRule>
  </conditionalFormatting>
  <conditionalFormatting sqref="A17">
    <cfRule type="expression" dxfId="345" priority="346">
      <formula>B17="x"</formula>
    </cfRule>
  </conditionalFormatting>
  <conditionalFormatting sqref="B17">
    <cfRule type="expression" dxfId="344" priority="345">
      <formula>B17="x"</formula>
    </cfRule>
  </conditionalFormatting>
  <conditionalFormatting sqref="A23:C24">
    <cfRule type="expression" dxfId="343" priority="344">
      <formula>B23="x"</formula>
    </cfRule>
  </conditionalFormatting>
  <conditionalFormatting sqref="B23:B24">
    <cfRule type="expression" dxfId="342" priority="343">
      <formula>B23="x"</formula>
    </cfRule>
  </conditionalFormatting>
  <conditionalFormatting sqref="C23:C24">
    <cfRule type="expression" dxfId="341" priority="342">
      <formula>B23="x"</formula>
    </cfRule>
  </conditionalFormatting>
  <conditionalFormatting sqref="C44">
    <cfRule type="expression" dxfId="340" priority="341">
      <formula>B44="x"</formula>
    </cfRule>
  </conditionalFormatting>
  <conditionalFormatting sqref="A44">
    <cfRule type="expression" dxfId="339" priority="340">
      <formula>B44="x"</formula>
    </cfRule>
  </conditionalFormatting>
  <conditionalFormatting sqref="B44">
    <cfRule type="expression" dxfId="338" priority="339">
      <formula>B44="x"</formula>
    </cfRule>
  </conditionalFormatting>
  <conditionalFormatting sqref="C55">
    <cfRule type="expression" dxfId="337" priority="338">
      <formula>B55="x"</formula>
    </cfRule>
  </conditionalFormatting>
  <conditionalFormatting sqref="A55">
    <cfRule type="expression" dxfId="336" priority="337">
      <formula>B55="x"</formula>
    </cfRule>
  </conditionalFormatting>
  <conditionalFormatting sqref="B55">
    <cfRule type="expression" dxfId="335" priority="336">
      <formula>B55="x"</formula>
    </cfRule>
  </conditionalFormatting>
  <conditionalFormatting sqref="C56">
    <cfRule type="expression" dxfId="334" priority="335">
      <formula>B56="x"</formula>
    </cfRule>
  </conditionalFormatting>
  <conditionalFormatting sqref="A56">
    <cfRule type="expression" dxfId="333" priority="334">
      <formula>B56="x"</formula>
    </cfRule>
  </conditionalFormatting>
  <conditionalFormatting sqref="B56">
    <cfRule type="expression" dxfId="332" priority="333">
      <formula>B56="x"</formula>
    </cfRule>
  </conditionalFormatting>
  <conditionalFormatting sqref="C72">
    <cfRule type="expression" dxfId="331" priority="332">
      <formula>B72="x"</formula>
    </cfRule>
  </conditionalFormatting>
  <conditionalFormatting sqref="A72">
    <cfRule type="expression" dxfId="330" priority="331">
      <formula>B72="x"</formula>
    </cfRule>
  </conditionalFormatting>
  <conditionalFormatting sqref="B72">
    <cfRule type="expression" dxfId="329" priority="330">
      <formula>B72="x"</formula>
    </cfRule>
  </conditionalFormatting>
  <conditionalFormatting sqref="C107">
    <cfRule type="expression" dxfId="328" priority="329">
      <formula>B107="x"</formula>
    </cfRule>
  </conditionalFormatting>
  <conditionalFormatting sqref="A107">
    <cfRule type="expression" dxfId="327" priority="328">
      <formula>B107="x"</formula>
    </cfRule>
  </conditionalFormatting>
  <conditionalFormatting sqref="B107">
    <cfRule type="expression" dxfId="326" priority="327">
      <formula>B107="x"</formula>
    </cfRule>
  </conditionalFormatting>
  <conditionalFormatting sqref="C108">
    <cfRule type="expression" dxfId="325" priority="326">
      <formula>B108="x"</formula>
    </cfRule>
  </conditionalFormatting>
  <conditionalFormatting sqref="A108">
    <cfRule type="expression" dxfId="324" priority="325">
      <formula>B108="x"</formula>
    </cfRule>
  </conditionalFormatting>
  <conditionalFormatting sqref="B108">
    <cfRule type="expression" dxfId="323" priority="324">
      <formula>B108="x"</formula>
    </cfRule>
  </conditionalFormatting>
  <conditionalFormatting sqref="C114">
    <cfRule type="expression" dxfId="322" priority="323">
      <formula>B114="x"</formula>
    </cfRule>
  </conditionalFormatting>
  <conditionalFormatting sqref="A114">
    <cfRule type="expression" dxfId="321" priority="322">
      <formula>B114="x"</formula>
    </cfRule>
  </conditionalFormatting>
  <conditionalFormatting sqref="B114">
    <cfRule type="expression" dxfId="320" priority="321">
      <formula>B114="x"</formula>
    </cfRule>
  </conditionalFormatting>
  <conditionalFormatting sqref="C116">
    <cfRule type="expression" dxfId="319" priority="320">
      <formula>B116="x"</formula>
    </cfRule>
  </conditionalFormatting>
  <conditionalFormatting sqref="A116">
    <cfRule type="expression" dxfId="318" priority="319">
      <formula>B116="x"</formula>
    </cfRule>
  </conditionalFormatting>
  <conditionalFormatting sqref="B116">
    <cfRule type="expression" dxfId="317" priority="318">
      <formula>B116="x"</formula>
    </cfRule>
  </conditionalFormatting>
  <conditionalFormatting sqref="C117">
    <cfRule type="expression" dxfId="316" priority="317">
      <formula>B117="x"</formula>
    </cfRule>
  </conditionalFormatting>
  <conditionalFormatting sqref="A117">
    <cfRule type="expression" dxfId="315" priority="316">
      <formula>B117="x"</formula>
    </cfRule>
  </conditionalFormatting>
  <conditionalFormatting sqref="B117">
    <cfRule type="expression" dxfId="314" priority="315">
      <formula>B117="x"</formula>
    </cfRule>
  </conditionalFormatting>
  <conditionalFormatting sqref="C118">
    <cfRule type="expression" dxfId="313" priority="314">
      <formula>B118="x"</formula>
    </cfRule>
  </conditionalFormatting>
  <conditionalFormatting sqref="A118">
    <cfRule type="expression" dxfId="312" priority="313">
      <formula>B118="x"</formula>
    </cfRule>
  </conditionalFormatting>
  <conditionalFormatting sqref="B118">
    <cfRule type="expression" dxfId="311" priority="312">
      <formula>B118="x"</formula>
    </cfRule>
  </conditionalFormatting>
  <conditionalFormatting sqref="C121">
    <cfRule type="expression" dxfId="310" priority="311">
      <formula>B121="x"</formula>
    </cfRule>
  </conditionalFormatting>
  <conditionalFormatting sqref="A121">
    <cfRule type="expression" dxfId="309" priority="310">
      <formula>B121="x"</formula>
    </cfRule>
  </conditionalFormatting>
  <conditionalFormatting sqref="B121">
    <cfRule type="expression" dxfId="308" priority="309">
      <formula>B121="x"</formula>
    </cfRule>
  </conditionalFormatting>
  <conditionalFormatting sqref="C127">
    <cfRule type="expression" dxfId="307" priority="308">
      <formula>B127="x"</formula>
    </cfRule>
  </conditionalFormatting>
  <conditionalFormatting sqref="A127">
    <cfRule type="expression" dxfId="306" priority="307">
      <formula>B127="x"</formula>
    </cfRule>
  </conditionalFormatting>
  <conditionalFormatting sqref="B127">
    <cfRule type="expression" dxfId="305" priority="306">
      <formula>B127="x"</formula>
    </cfRule>
  </conditionalFormatting>
  <conditionalFormatting sqref="C128">
    <cfRule type="expression" dxfId="304" priority="305">
      <formula>B128="x"</formula>
    </cfRule>
  </conditionalFormatting>
  <conditionalFormatting sqref="A128">
    <cfRule type="expression" dxfId="303" priority="304">
      <formula>B128="x"</formula>
    </cfRule>
  </conditionalFormatting>
  <conditionalFormatting sqref="B128">
    <cfRule type="expression" dxfId="302" priority="303">
      <formula>B128="x"</formula>
    </cfRule>
  </conditionalFormatting>
  <conditionalFormatting sqref="C129">
    <cfRule type="expression" dxfId="301" priority="302">
      <formula>B129="x"</formula>
    </cfRule>
  </conditionalFormatting>
  <conditionalFormatting sqref="A129">
    <cfRule type="expression" dxfId="300" priority="301">
      <formula>B129="x"</formula>
    </cfRule>
  </conditionalFormatting>
  <conditionalFormatting sqref="B129">
    <cfRule type="expression" dxfId="299" priority="300">
      <formula>B129="x"</formula>
    </cfRule>
  </conditionalFormatting>
  <conditionalFormatting sqref="C131">
    <cfRule type="expression" dxfId="298" priority="299">
      <formula>B131="x"</formula>
    </cfRule>
  </conditionalFormatting>
  <conditionalFormatting sqref="A131">
    <cfRule type="expression" dxfId="297" priority="298">
      <formula>B131="x"</formula>
    </cfRule>
  </conditionalFormatting>
  <conditionalFormatting sqref="B131">
    <cfRule type="expression" dxfId="296" priority="297">
      <formula>B131="x"</formula>
    </cfRule>
  </conditionalFormatting>
  <conditionalFormatting sqref="C134">
    <cfRule type="expression" dxfId="295" priority="296">
      <formula>B134="x"</formula>
    </cfRule>
  </conditionalFormatting>
  <conditionalFormatting sqref="A134">
    <cfRule type="expression" dxfId="294" priority="295">
      <formula>B134="x"</formula>
    </cfRule>
  </conditionalFormatting>
  <conditionalFormatting sqref="B134">
    <cfRule type="expression" dxfId="293" priority="294">
      <formula>B134="x"</formula>
    </cfRule>
  </conditionalFormatting>
  <conditionalFormatting sqref="C135">
    <cfRule type="expression" dxfId="292" priority="293">
      <formula>B135="x"</formula>
    </cfRule>
  </conditionalFormatting>
  <conditionalFormatting sqref="A135">
    <cfRule type="expression" dxfId="291" priority="292">
      <formula>B135="x"</formula>
    </cfRule>
  </conditionalFormatting>
  <conditionalFormatting sqref="B135">
    <cfRule type="expression" dxfId="290" priority="291">
      <formula>B135="x"</formula>
    </cfRule>
  </conditionalFormatting>
  <conditionalFormatting sqref="C138">
    <cfRule type="expression" dxfId="289" priority="290">
      <formula>B138="x"</formula>
    </cfRule>
  </conditionalFormatting>
  <conditionalFormatting sqref="A138">
    <cfRule type="expression" dxfId="288" priority="289">
      <formula>B138="x"</formula>
    </cfRule>
  </conditionalFormatting>
  <conditionalFormatting sqref="B138">
    <cfRule type="expression" dxfId="287" priority="288">
      <formula>B138="x"</formula>
    </cfRule>
  </conditionalFormatting>
  <conditionalFormatting sqref="C144">
    <cfRule type="expression" dxfId="286" priority="287">
      <formula>B144="x"</formula>
    </cfRule>
  </conditionalFormatting>
  <conditionalFormatting sqref="A144">
    <cfRule type="expression" dxfId="285" priority="286">
      <formula>B144="x"</formula>
    </cfRule>
  </conditionalFormatting>
  <conditionalFormatting sqref="B144">
    <cfRule type="expression" dxfId="284" priority="285">
      <formula>B144="x"</formula>
    </cfRule>
  </conditionalFormatting>
  <conditionalFormatting sqref="C155">
    <cfRule type="expression" dxfId="283" priority="284">
      <formula>B155="x"</formula>
    </cfRule>
  </conditionalFormatting>
  <conditionalFormatting sqref="A155">
    <cfRule type="expression" dxfId="282" priority="283">
      <formula>B155="x"</formula>
    </cfRule>
  </conditionalFormatting>
  <conditionalFormatting sqref="B155">
    <cfRule type="expression" dxfId="281" priority="282">
      <formula>B155="x"</formula>
    </cfRule>
  </conditionalFormatting>
  <conditionalFormatting sqref="C157">
    <cfRule type="expression" dxfId="280" priority="281">
      <formula>B157="x"</formula>
    </cfRule>
  </conditionalFormatting>
  <conditionalFormatting sqref="A157">
    <cfRule type="expression" dxfId="279" priority="280">
      <formula>B157="x"</formula>
    </cfRule>
  </conditionalFormatting>
  <conditionalFormatting sqref="B157">
    <cfRule type="expression" dxfId="278" priority="279">
      <formula>B157="x"</formula>
    </cfRule>
  </conditionalFormatting>
  <conditionalFormatting sqref="C168">
    <cfRule type="expression" dxfId="277" priority="278">
      <formula>B168="x"</formula>
    </cfRule>
  </conditionalFormatting>
  <conditionalFormatting sqref="A168">
    <cfRule type="expression" dxfId="276" priority="277">
      <formula>B168="x"</formula>
    </cfRule>
  </conditionalFormatting>
  <conditionalFormatting sqref="B168">
    <cfRule type="expression" dxfId="275" priority="276">
      <formula>B168="x"</formula>
    </cfRule>
  </conditionalFormatting>
  <conditionalFormatting sqref="C169">
    <cfRule type="expression" dxfId="274" priority="275">
      <formula>B169="x"</formula>
    </cfRule>
  </conditionalFormatting>
  <conditionalFormatting sqref="A169">
    <cfRule type="expression" dxfId="273" priority="274">
      <formula>B169="x"</formula>
    </cfRule>
  </conditionalFormatting>
  <conditionalFormatting sqref="B169">
    <cfRule type="expression" dxfId="272" priority="273">
      <formula>B169="x"</formula>
    </cfRule>
  </conditionalFormatting>
  <conditionalFormatting sqref="C172">
    <cfRule type="expression" dxfId="271" priority="272">
      <formula>B172="x"</formula>
    </cfRule>
  </conditionalFormatting>
  <conditionalFormatting sqref="A172">
    <cfRule type="expression" dxfId="270" priority="271">
      <formula>B172="x"</formula>
    </cfRule>
  </conditionalFormatting>
  <conditionalFormatting sqref="B172">
    <cfRule type="expression" dxfId="269" priority="270">
      <formula>B172="x"</formula>
    </cfRule>
  </conditionalFormatting>
  <conditionalFormatting sqref="C173">
    <cfRule type="expression" dxfId="268" priority="269">
      <formula>B173="x"</formula>
    </cfRule>
  </conditionalFormatting>
  <conditionalFormatting sqref="A173">
    <cfRule type="expression" dxfId="267" priority="268">
      <formula>B173="x"</formula>
    </cfRule>
  </conditionalFormatting>
  <conditionalFormatting sqref="B173">
    <cfRule type="expression" dxfId="266" priority="267">
      <formula>B173="x"</formula>
    </cfRule>
  </conditionalFormatting>
  <conditionalFormatting sqref="C187">
    <cfRule type="expression" dxfId="265" priority="266">
      <formula>B187="x"</formula>
    </cfRule>
  </conditionalFormatting>
  <conditionalFormatting sqref="A187">
    <cfRule type="expression" dxfId="264" priority="265">
      <formula>B187="x"</formula>
    </cfRule>
  </conditionalFormatting>
  <conditionalFormatting sqref="B187">
    <cfRule type="expression" dxfId="263" priority="264">
      <formula>B187="x"</formula>
    </cfRule>
  </conditionalFormatting>
  <conditionalFormatting sqref="C195">
    <cfRule type="expression" dxfId="262" priority="263">
      <formula>B195="x"</formula>
    </cfRule>
  </conditionalFormatting>
  <conditionalFormatting sqref="A195">
    <cfRule type="expression" dxfId="261" priority="262">
      <formula>B195="x"</formula>
    </cfRule>
  </conditionalFormatting>
  <conditionalFormatting sqref="B195">
    <cfRule type="expression" dxfId="260" priority="261">
      <formula>B195="x"</formula>
    </cfRule>
  </conditionalFormatting>
  <conditionalFormatting sqref="C200">
    <cfRule type="expression" dxfId="259" priority="260">
      <formula>B200="x"</formula>
    </cfRule>
  </conditionalFormatting>
  <conditionalFormatting sqref="A200">
    <cfRule type="expression" dxfId="258" priority="259">
      <formula>B200="x"</formula>
    </cfRule>
  </conditionalFormatting>
  <conditionalFormatting sqref="B200">
    <cfRule type="expression" dxfId="257" priority="258">
      <formula>B200="x"</formula>
    </cfRule>
  </conditionalFormatting>
  <conditionalFormatting sqref="C201">
    <cfRule type="expression" dxfId="256" priority="257">
      <formula>B201="x"</formula>
    </cfRule>
  </conditionalFormatting>
  <conditionalFormatting sqref="A201">
    <cfRule type="expression" dxfId="255" priority="256">
      <formula>B201="x"</formula>
    </cfRule>
  </conditionalFormatting>
  <conditionalFormatting sqref="B201">
    <cfRule type="expression" dxfId="254" priority="255">
      <formula>B201="x"</formula>
    </cfRule>
  </conditionalFormatting>
  <conditionalFormatting sqref="C204">
    <cfRule type="expression" dxfId="253" priority="254">
      <formula>B204="x"</formula>
    </cfRule>
  </conditionalFormatting>
  <conditionalFormatting sqref="A204">
    <cfRule type="expression" dxfId="252" priority="253">
      <formula>B204="x"</formula>
    </cfRule>
  </conditionalFormatting>
  <conditionalFormatting sqref="B204">
    <cfRule type="expression" dxfId="251" priority="252">
      <formula>B204="x"</formula>
    </cfRule>
  </conditionalFormatting>
  <conditionalFormatting sqref="C207">
    <cfRule type="expression" dxfId="250" priority="251">
      <formula>B207="x"</formula>
    </cfRule>
  </conditionalFormatting>
  <conditionalFormatting sqref="A207">
    <cfRule type="expression" dxfId="249" priority="250">
      <formula>B207="x"</formula>
    </cfRule>
  </conditionalFormatting>
  <conditionalFormatting sqref="B207">
    <cfRule type="expression" dxfId="248" priority="249">
      <formula>B207="x"</formula>
    </cfRule>
  </conditionalFormatting>
  <conditionalFormatting sqref="C211">
    <cfRule type="expression" dxfId="247" priority="248">
      <formula>B211="x"</formula>
    </cfRule>
  </conditionalFormatting>
  <conditionalFormatting sqref="A211">
    <cfRule type="expression" dxfId="246" priority="247">
      <formula>B211="x"</formula>
    </cfRule>
  </conditionalFormatting>
  <conditionalFormatting sqref="B211">
    <cfRule type="expression" dxfId="245" priority="246">
      <formula>B211="x"</formula>
    </cfRule>
  </conditionalFormatting>
  <conditionalFormatting sqref="C213">
    <cfRule type="expression" dxfId="244" priority="245">
      <formula>B213="x"</formula>
    </cfRule>
  </conditionalFormatting>
  <conditionalFormatting sqref="A213">
    <cfRule type="expression" dxfId="243" priority="244">
      <formula>B213="x"</formula>
    </cfRule>
  </conditionalFormatting>
  <conditionalFormatting sqref="B213">
    <cfRule type="expression" dxfId="242" priority="243">
      <formula>B213="x"</formula>
    </cfRule>
  </conditionalFormatting>
  <conditionalFormatting sqref="C216">
    <cfRule type="expression" dxfId="241" priority="242">
      <formula>B216="x"</formula>
    </cfRule>
  </conditionalFormatting>
  <conditionalFormatting sqref="A216">
    <cfRule type="expression" dxfId="240" priority="241">
      <formula>B216="x"</formula>
    </cfRule>
  </conditionalFormatting>
  <conditionalFormatting sqref="B216">
    <cfRule type="expression" dxfId="239" priority="240">
      <formula>B216="x"</formula>
    </cfRule>
  </conditionalFormatting>
  <conditionalFormatting sqref="C217">
    <cfRule type="expression" dxfId="238" priority="239">
      <formula>B217="x"</formula>
    </cfRule>
  </conditionalFormatting>
  <conditionalFormatting sqref="A217">
    <cfRule type="expression" dxfId="237" priority="238">
      <formula>B217="x"</formula>
    </cfRule>
  </conditionalFormatting>
  <conditionalFormatting sqref="B217">
    <cfRule type="expression" dxfId="236" priority="237">
      <formula>B217="x"</formula>
    </cfRule>
  </conditionalFormatting>
  <conditionalFormatting sqref="C222">
    <cfRule type="expression" dxfId="235" priority="236">
      <formula>B222="x"</formula>
    </cfRule>
  </conditionalFormatting>
  <conditionalFormatting sqref="A222">
    <cfRule type="expression" dxfId="234" priority="235">
      <formula>B222="x"</formula>
    </cfRule>
  </conditionalFormatting>
  <conditionalFormatting sqref="B222">
    <cfRule type="expression" dxfId="233" priority="234">
      <formula>B222="x"</formula>
    </cfRule>
  </conditionalFormatting>
  <conditionalFormatting sqref="C230">
    <cfRule type="expression" dxfId="232" priority="233">
      <formula>B230="x"</formula>
    </cfRule>
  </conditionalFormatting>
  <conditionalFormatting sqref="A230">
    <cfRule type="expression" dxfId="231" priority="232">
      <formula>B230="x"</formula>
    </cfRule>
  </conditionalFormatting>
  <conditionalFormatting sqref="B230">
    <cfRule type="expression" dxfId="230" priority="231">
      <formula>B230="x"</formula>
    </cfRule>
  </conditionalFormatting>
  <conditionalFormatting sqref="C232">
    <cfRule type="expression" dxfId="229" priority="230">
      <formula>B232="x"</formula>
    </cfRule>
  </conditionalFormatting>
  <conditionalFormatting sqref="A232">
    <cfRule type="expression" dxfId="228" priority="229">
      <formula>B232="x"</formula>
    </cfRule>
  </conditionalFormatting>
  <conditionalFormatting sqref="B232">
    <cfRule type="expression" dxfId="227" priority="228">
      <formula>B232="x"</formula>
    </cfRule>
  </conditionalFormatting>
  <conditionalFormatting sqref="C233">
    <cfRule type="expression" dxfId="226" priority="227">
      <formula>B233="x"</formula>
    </cfRule>
  </conditionalFormatting>
  <conditionalFormatting sqref="A233">
    <cfRule type="expression" dxfId="225" priority="226">
      <formula>B233="x"</formula>
    </cfRule>
  </conditionalFormatting>
  <conditionalFormatting sqref="B233">
    <cfRule type="expression" dxfId="224" priority="225">
      <formula>B233="x"</formula>
    </cfRule>
  </conditionalFormatting>
  <conditionalFormatting sqref="C236">
    <cfRule type="expression" dxfId="223" priority="224">
      <formula>B236="x"</formula>
    </cfRule>
  </conditionalFormatting>
  <conditionalFormatting sqref="A236">
    <cfRule type="expression" dxfId="222" priority="223">
      <formula>B236="x"</formula>
    </cfRule>
  </conditionalFormatting>
  <conditionalFormatting sqref="B236">
    <cfRule type="expression" dxfId="221" priority="222">
      <formula>B236="x"</formula>
    </cfRule>
  </conditionalFormatting>
  <conditionalFormatting sqref="C240">
    <cfRule type="expression" dxfId="220" priority="221">
      <formula>B240="x"</formula>
    </cfRule>
  </conditionalFormatting>
  <conditionalFormatting sqref="A240">
    <cfRule type="expression" dxfId="219" priority="220">
      <formula>B240="x"</formula>
    </cfRule>
  </conditionalFormatting>
  <conditionalFormatting sqref="B240">
    <cfRule type="expression" dxfId="218" priority="219">
      <formula>B240="x"</formula>
    </cfRule>
  </conditionalFormatting>
  <conditionalFormatting sqref="C283">
    <cfRule type="expression" dxfId="217" priority="218">
      <formula>B283="x"</formula>
    </cfRule>
  </conditionalFormatting>
  <conditionalFormatting sqref="A283">
    <cfRule type="expression" dxfId="216" priority="217">
      <formula>B283="x"</formula>
    </cfRule>
  </conditionalFormatting>
  <conditionalFormatting sqref="B283">
    <cfRule type="expression" dxfId="215" priority="216">
      <formula>B283="x"</formula>
    </cfRule>
  </conditionalFormatting>
  <conditionalFormatting sqref="C306">
    <cfRule type="expression" dxfId="214" priority="215">
      <formula>B306="x"</formula>
    </cfRule>
  </conditionalFormatting>
  <conditionalFormatting sqref="A306">
    <cfRule type="expression" dxfId="213" priority="214">
      <formula>B306="x"</formula>
    </cfRule>
  </conditionalFormatting>
  <conditionalFormatting sqref="B306">
    <cfRule type="expression" dxfId="212" priority="213">
      <formula>B306="x"</formula>
    </cfRule>
  </conditionalFormatting>
  <conditionalFormatting sqref="C307">
    <cfRule type="expression" dxfId="211" priority="212">
      <formula>B307="x"</formula>
    </cfRule>
  </conditionalFormatting>
  <conditionalFormatting sqref="A307">
    <cfRule type="expression" dxfId="210" priority="211">
      <formula>B307="x"</formula>
    </cfRule>
  </conditionalFormatting>
  <conditionalFormatting sqref="B307">
    <cfRule type="expression" dxfId="209" priority="210">
      <formula>B307="x"</formula>
    </cfRule>
  </conditionalFormatting>
  <conditionalFormatting sqref="C311">
    <cfRule type="expression" dxfId="208" priority="209">
      <formula>B311="x"</formula>
    </cfRule>
  </conditionalFormatting>
  <conditionalFormatting sqref="A311">
    <cfRule type="expression" dxfId="207" priority="208">
      <formula>B311="x"</formula>
    </cfRule>
  </conditionalFormatting>
  <conditionalFormatting sqref="B311">
    <cfRule type="expression" dxfId="206" priority="207">
      <formula>B311="x"</formula>
    </cfRule>
  </conditionalFormatting>
  <conditionalFormatting sqref="C312">
    <cfRule type="expression" dxfId="205" priority="206">
      <formula>B312="x"</formula>
    </cfRule>
  </conditionalFormatting>
  <conditionalFormatting sqref="A312">
    <cfRule type="expression" dxfId="204" priority="205">
      <formula>B312="x"</formula>
    </cfRule>
  </conditionalFormatting>
  <conditionalFormatting sqref="B312">
    <cfRule type="expression" dxfId="203" priority="204">
      <formula>B312="x"</formula>
    </cfRule>
  </conditionalFormatting>
  <conditionalFormatting sqref="C315">
    <cfRule type="expression" dxfId="202" priority="203">
      <formula>B315="x"</formula>
    </cfRule>
  </conditionalFormatting>
  <conditionalFormatting sqref="A315">
    <cfRule type="expression" dxfId="201" priority="202">
      <formula>B315="x"</formula>
    </cfRule>
  </conditionalFormatting>
  <conditionalFormatting sqref="B315">
    <cfRule type="expression" dxfId="200" priority="201">
      <formula>B315="x"</formula>
    </cfRule>
  </conditionalFormatting>
  <conditionalFormatting sqref="C319">
    <cfRule type="expression" dxfId="199" priority="200">
      <formula>B319="x"</formula>
    </cfRule>
  </conditionalFormatting>
  <conditionalFormatting sqref="A319">
    <cfRule type="expression" dxfId="198" priority="199">
      <formula>B319="x"</formula>
    </cfRule>
  </conditionalFormatting>
  <conditionalFormatting sqref="B319">
    <cfRule type="expression" dxfId="197" priority="198">
      <formula>B319="x"</formula>
    </cfRule>
  </conditionalFormatting>
  <conditionalFormatting sqref="C322">
    <cfRule type="expression" dxfId="196" priority="197">
      <formula>B322="x"</formula>
    </cfRule>
  </conditionalFormatting>
  <conditionalFormatting sqref="A322">
    <cfRule type="expression" dxfId="195" priority="196">
      <formula>B322="x"</formula>
    </cfRule>
  </conditionalFormatting>
  <conditionalFormatting sqref="B322">
    <cfRule type="expression" dxfId="194" priority="195">
      <formula>B322="x"</formula>
    </cfRule>
  </conditionalFormatting>
  <conditionalFormatting sqref="C328">
    <cfRule type="expression" dxfId="193" priority="194">
      <formula>B328="x"</formula>
    </cfRule>
  </conditionalFormatting>
  <conditionalFormatting sqref="A328">
    <cfRule type="expression" dxfId="192" priority="193">
      <formula>B328="x"</formula>
    </cfRule>
  </conditionalFormatting>
  <conditionalFormatting sqref="B328">
    <cfRule type="expression" dxfId="191" priority="192">
      <formula>B328="x"</formula>
    </cfRule>
  </conditionalFormatting>
  <conditionalFormatting sqref="C329">
    <cfRule type="expression" dxfId="190" priority="191">
      <formula>B329="x"</formula>
    </cfRule>
  </conditionalFormatting>
  <conditionalFormatting sqref="A329">
    <cfRule type="expression" dxfId="189" priority="190">
      <formula>B329="x"</formula>
    </cfRule>
  </conditionalFormatting>
  <conditionalFormatting sqref="B329">
    <cfRule type="expression" dxfId="188" priority="189">
      <formula>B329="x"</formula>
    </cfRule>
  </conditionalFormatting>
  <conditionalFormatting sqref="C330">
    <cfRule type="expression" dxfId="187" priority="188">
      <formula>B330="x"</formula>
    </cfRule>
  </conditionalFormatting>
  <conditionalFormatting sqref="A330">
    <cfRule type="expression" dxfId="186" priority="187">
      <formula>B330="x"</formula>
    </cfRule>
  </conditionalFormatting>
  <conditionalFormatting sqref="B330">
    <cfRule type="expression" dxfId="185" priority="186">
      <formula>B330="x"</formula>
    </cfRule>
  </conditionalFormatting>
  <conditionalFormatting sqref="C333">
    <cfRule type="expression" dxfId="184" priority="185">
      <formula>B333="x"</formula>
    </cfRule>
  </conditionalFormatting>
  <conditionalFormatting sqref="A333">
    <cfRule type="expression" dxfId="183" priority="184">
      <formula>B333="x"</formula>
    </cfRule>
  </conditionalFormatting>
  <conditionalFormatting sqref="B333">
    <cfRule type="expression" dxfId="182" priority="183">
      <formula>B333="x"</formula>
    </cfRule>
  </conditionalFormatting>
  <conditionalFormatting sqref="C334">
    <cfRule type="expression" dxfId="181" priority="182">
      <formula>B334="x"</formula>
    </cfRule>
  </conditionalFormatting>
  <conditionalFormatting sqref="A334">
    <cfRule type="expression" dxfId="180" priority="181">
      <formula>B334="x"</formula>
    </cfRule>
  </conditionalFormatting>
  <conditionalFormatting sqref="B334">
    <cfRule type="expression" dxfId="179" priority="180">
      <formula>B334="x"</formula>
    </cfRule>
  </conditionalFormatting>
  <conditionalFormatting sqref="C337">
    <cfRule type="expression" dxfId="178" priority="179">
      <formula>B337="x"</formula>
    </cfRule>
  </conditionalFormatting>
  <conditionalFormatting sqref="A337">
    <cfRule type="expression" dxfId="177" priority="178">
      <formula>B337="x"</formula>
    </cfRule>
  </conditionalFormatting>
  <conditionalFormatting sqref="B337">
    <cfRule type="expression" dxfId="176" priority="177">
      <formula>B337="x"</formula>
    </cfRule>
  </conditionalFormatting>
  <conditionalFormatting sqref="C338">
    <cfRule type="expression" dxfId="175" priority="176">
      <formula>B338="x"</formula>
    </cfRule>
  </conditionalFormatting>
  <conditionalFormatting sqref="A338">
    <cfRule type="expression" dxfId="174" priority="175">
      <formula>B338="x"</formula>
    </cfRule>
  </conditionalFormatting>
  <conditionalFormatting sqref="B338">
    <cfRule type="expression" dxfId="173" priority="174">
      <formula>B338="x"</formula>
    </cfRule>
  </conditionalFormatting>
  <conditionalFormatting sqref="C340">
    <cfRule type="expression" dxfId="172" priority="173">
      <formula>B340="x"</formula>
    </cfRule>
  </conditionalFormatting>
  <conditionalFormatting sqref="A340">
    <cfRule type="expression" dxfId="171" priority="172">
      <formula>B340="x"</formula>
    </cfRule>
  </conditionalFormatting>
  <conditionalFormatting sqref="B340">
    <cfRule type="expression" dxfId="170" priority="171">
      <formula>B340="x"</formula>
    </cfRule>
  </conditionalFormatting>
  <conditionalFormatting sqref="C341">
    <cfRule type="expression" dxfId="169" priority="170">
      <formula>B341="x"</formula>
    </cfRule>
  </conditionalFormatting>
  <conditionalFormatting sqref="A341">
    <cfRule type="expression" dxfId="168" priority="169">
      <formula>B341="x"</formula>
    </cfRule>
  </conditionalFormatting>
  <conditionalFormatting sqref="B341">
    <cfRule type="expression" dxfId="167" priority="168">
      <formula>B341="x"</formula>
    </cfRule>
  </conditionalFormatting>
  <conditionalFormatting sqref="C342">
    <cfRule type="expression" dxfId="166" priority="167">
      <formula>B342="x"</formula>
    </cfRule>
  </conditionalFormatting>
  <conditionalFormatting sqref="A342">
    <cfRule type="expression" dxfId="165" priority="166">
      <formula>B342="x"</formula>
    </cfRule>
  </conditionalFormatting>
  <conditionalFormatting sqref="B342">
    <cfRule type="expression" dxfId="164" priority="165">
      <formula>B342="x"</formula>
    </cfRule>
  </conditionalFormatting>
  <conditionalFormatting sqref="C343">
    <cfRule type="expression" dxfId="163" priority="164">
      <formula>B343="x"</formula>
    </cfRule>
  </conditionalFormatting>
  <conditionalFormatting sqref="A343">
    <cfRule type="expression" dxfId="162" priority="163">
      <formula>B343="x"</formula>
    </cfRule>
  </conditionalFormatting>
  <conditionalFormatting sqref="B343">
    <cfRule type="expression" dxfId="161" priority="162">
      <formula>B343="x"</formula>
    </cfRule>
  </conditionalFormatting>
  <conditionalFormatting sqref="C344">
    <cfRule type="expression" dxfId="160" priority="161">
      <formula>B344="x"</formula>
    </cfRule>
  </conditionalFormatting>
  <conditionalFormatting sqref="A344">
    <cfRule type="expression" dxfId="159" priority="160">
      <formula>B344="x"</formula>
    </cfRule>
  </conditionalFormatting>
  <conditionalFormatting sqref="B344">
    <cfRule type="expression" dxfId="158" priority="159">
      <formula>B344="x"</formula>
    </cfRule>
  </conditionalFormatting>
  <conditionalFormatting sqref="C345">
    <cfRule type="expression" dxfId="157" priority="158">
      <formula>B345="x"</formula>
    </cfRule>
  </conditionalFormatting>
  <conditionalFormatting sqref="A345">
    <cfRule type="expression" dxfId="156" priority="157">
      <formula>B345="x"</formula>
    </cfRule>
  </conditionalFormatting>
  <conditionalFormatting sqref="B345">
    <cfRule type="expression" dxfId="155" priority="156">
      <formula>B345="x"</formula>
    </cfRule>
  </conditionalFormatting>
  <conditionalFormatting sqref="C346">
    <cfRule type="expression" dxfId="154" priority="155">
      <formula>B346="x"</formula>
    </cfRule>
  </conditionalFormatting>
  <conditionalFormatting sqref="A346">
    <cfRule type="expression" dxfId="153" priority="154">
      <formula>B346="x"</formula>
    </cfRule>
  </conditionalFormatting>
  <conditionalFormatting sqref="B346">
    <cfRule type="expression" dxfId="152" priority="153">
      <formula>B346="x"</formula>
    </cfRule>
  </conditionalFormatting>
  <conditionalFormatting sqref="C348">
    <cfRule type="expression" dxfId="151" priority="152">
      <formula>B348="x"</formula>
    </cfRule>
  </conditionalFormatting>
  <conditionalFormatting sqref="A348">
    <cfRule type="expression" dxfId="150" priority="151">
      <formula>B348="x"</formula>
    </cfRule>
  </conditionalFormatting>
  <conditionalFormatting sqref="B348">
    <cfRule type="expression" dxfId="149" priority="150">
      <formula>B348="x"</formula>
    </cfRule>
  </conditionalFormatting>
  <conditionalFormatting sqref="C349">
    <cfRule type="expression" dxfId="148" priority="149">
      <formula>B349="x"</formula>
    </cfRule>
  </conditionalFormatting>
  <conditionalFormatting sqref="A349">
    <cfRule type="expression" dxfId="147" priority="148">
      <formula>B349="x"</formula>
    </cfRule>
  </conditionalFormatting>
  <conditionalFormatting sqref="B349">
    <cfRule type="expression" dxfId="146" priority="147">
      <formula>B349="x"</formula>
    </cfRule>
  </conditionalFormatting>
  <conditionalFormatting sqref="C350">
    <cfRule type="expression" dxfId="145" priority="146">
      <formula>B350="x"</formula>
    </cfRule>
  </conditionalFormatting>
  <conditionalFormatting sqref="A350">
    <cfRule type="expression" dxfId="144" priority="145">
      <formula>B350="x"</formula>
    </cfRule>
  </conditionalFormatting>
  <conditionalFormatting sqref="B350">
    <cfRule type="expression" dxfId="143" priority="144">
      <formula>B350="x"</formula>
    </cfRule>
  </conditionalFormatting>
  <conditionalFormatting sqref="C359">
    <cfRule type="expression" dxfId="142" priority="143">
      <formula>B359="x"</formula>
    </cfRule>
  </conditionalFormatting>
  <conditionalFormatting sqref="A359">
    <cfRule type="expression" dxfId="141" priority="142">
      <formula>B359="x"</formula>
    </cfRule>
  </conditionalFormatting>
  <conditionalFormatting sqref="B359">
    <cfRule type="expression" dxfId="140" priority="141">
      <formula>B359="x"</formula>
    </cfRule>
  </conditionalFormatting>
  <conditionalFormatting sqref="C360">
    <cfRule type="expression" dxfId="139" priority="140">
      <formula>B360="x"</formula>
    </cfRule>
  </conditionalFormatting>
  <conditionalFormatting sqref="A360">
    <cfRule type="expression" dxfId="138" priority="139">
      <formula>B360="x"</formula>
    </cfRule>
  </conditionalFormatting>
  <conditionalFormatting sqref="B360">
    <cfRule type="expression" dxfId="137" priority="138">
      <formula>B360="x"</formula>
    </cfRule>
  </conditionalFormatting>
  <conditionalFormatting sqref="C363">
    <cfRule type="expression" dxfId="136" priority="137">
      <formula>B363="x"</formula>
    </cfRule>
  </conditionalFormatting>
  <conditionalFormatting sqref="A363">
    <cfRule type="expression" dxfId="135" priority="136">
      <formula>B363="x"</formula>
    </cfRule>
  </conditionalFormatting>
  <conditionalFormatting sqref="B363">
    <cfRule type="expression" dxfId="134" priority="135">
      <formula>B363="x"</formula>
    </cfRule>
  </conditionalFormatting>
  <conditionalFormatting sqref="C369">
    <cfRule type="expression" dxfId="133" priority="134">
      <formula>B369="x"</formula>
    </cfRule>
  </conditionalFormatting>
  <conditionalFormatting sqref="A369">
    <cfRule type="expression" dxfId="132" priority="133">
      <formula>B369="x"</formula>
    </cfRule>
  </conditionalFormatting>
  <conditionalFormatting sqref="B369">
    <cfRule type="expression" dxfId="131" priority="132">
      <formula>B369="x"</formula>
    </cfRule>
  </conditionalFormatting>
  <conditionalFormatting sqref="C370">
    <cfRule type="expression" dxfId="130" priority="131">
      <formula>B370="x"</formula>
    </cfRule>
  </conditionalFormatting>
  <conditionalFormatting sqref="A370">
    <cfRule type="expression" dxfId="129" priority="130">
      <formula>B370="x"</formula>
    </cfRule>
  </conditionalFormatting>
  <conditionalFormatting sqref="B370">
    <cfRule type="expression" dxfId="128" priority="129">
      <formula>B370="x"</formula>
    </cfRule>
  </conditionalFormatting>
  <conditionalFormatting sqref="C373">
    <cfRule type="expression" dxfId="127" priority="128">
      <formula>B373="x"</formula>
    </cfRule>
  </conditionalFormatting>
  <conditionalFormatting sqref="A373">
    <cfRule type="expression" dxfId="126" priority="127">
      <formula>B373="x"</formula>
    </cfRule>
  </conditionalFormatting>
  <conditionalFormatting sqref="B373">
    <cfRule type="expression" dxfId="125" priority="126">
      <formula>B373="x"</formula>
    </cfRule>
  </conditionalFormatting>
  <conditionalFormatting sqref="C374">
    <cfRule type="expression" dxfId="124" priority="125">
      <formula>B374="x"</formula>
    </cfRule>
  </conditionalFormatting>
  <conditionalFormatting sqref="A374">
    <cfRule type="expression" dxfId="123" priority="124">
      <formula>B374="x"</formula>
    </cfRule>
  </conditionalFormatting>
  <conditionalFormatting sqref="B374">
    <cfRule type="expression" dxfId="122" priority="123">
      <formula>B374="x"</formula>
    </cfRule>
  </conditionalFormatting>
  <conditionalFormatting sqref="C375">
    <cfRule type="expression" dxfId="121" priority="122">
      <formula>B375="x"</formula>
    </cfRule>
  </conditionalFormatting>
  <conditionalFormatting sqref="A375">
    <cfRule type="expression" dxfId="120" priority="121">
      <formula>B375="x"</formula>
    </cfRule>
  </conditionalFormatting>
  <conditionalFormatting sqref="B375">
    <cfRule type="expression" dxfId="119" priority="120">
      <formula>B375="x"</formula>
    </cfRule>
  </conditionalFormatting>
  <conditionalFormatting sqref="C379">
    <cfRule type="expression" dxfId="118" priority="119">
      <formula>B379="x"</formula>
    </cfRule>
  </conditionalFormatting>
  <conditionalFormatting sqref="A379">
    <cfRule type="expression" dxfId="117" priority="118">
      <formula>B379="x"</formula>
    </cfRule>
  </conditionalFormatting>
  <conditionalFormatting sqref="B379">
    <cfRule type="expression" dxfId="116" priority="117">
      <formula>B379="x"</formula>
    </cfRule>
  </conditionalFormatting>
  <conditionalFormatting sqref="C380">
    <cfRule type="expression" dxfId="115" priority="116">
      <formula>B380="x"</formula>
    </cfRule>
  </conditionalFormatting>
  <conditionalFormatting sqref="A380">
    <cfRule type="expression" dxfId="114" priority="115">
      <formula>B380="x"</formula>
    </cfRule>
  </conditionalFormatting>
  <conditionalFormatting sqref="B380">
    <cfRule type="expression" dxfId="113" priority="114">
      <formula>B380="x"</formula>
    </cfRule>
  </conditionalFormatting>
  <conditionalFormatting sqref="C381">
    <cfRule type="expression" dxfId="112" priority="113">
      <formula>B381="x"</formula>
    </cfRule>
  </conditionalFormatting>
  <conditionalFormatting sqref="A381">
    <cfRule type="expression" dxfId="111" priority="112">
      <formula>B381="x"</formula>
    </cfRule>
  </conditionalFormatting>
  <conditionalFormatting sqref="B381">
    <cfRule type="expression" dxfId="110" priority="111">
      <formula>B381="x"</formula>
    </cfRule>
  </conditionalFormatting>
  <conditionalFormatting sqref="C387">
    <cfRule type="expression" dxfId="109" priority="110">
      <formula>B387="x"</formula>
    </cfRule>
  </conditionalFormatting>
  <conditionalFormatting sqref="A387">
    <cfRule type="expression" dxfId="108" priority="109">
      <formula>B387="x"</formula>
    </cfRule>
  </conditionalFormatting>
  <conditionalFormatting sqref="B387">
    <cfRule type="expression" dxfId="107" priority="108">
      <formula>B387="x"</formula>
    </cfRule>
  </conditionalFormatting>
  <conditionalFormatting sqref="C388">
    <cfRule type="expression" dxfId="106" priority="107">
      <formula>B388="x"</formula>
    </cfRule>
  </conditionalFormatting>
  <conditionalFormatting sqref="A388">
    <cfRule type="expression" dxfId="105" priority="106">
      <formula>B388="x"</formula>
    </cfRule>
  </conditionalFormatting>
  <conditionalFormatting sqref="B388">
    <cfRule type="expression" dxfId="104" priority="105">
      <formula>B388="x"</formula>
    </cfRule>
  </conditionalFormatting>
  <conditionalFormatting sqref="C390">
    <cfRule type="expression" dxfId="103" priority="104">
      <formula>B390="x"</formula>
    </cfRule>
  </conditionalFormatting>
  <conditionalFormatting sqref="A390">
    <cfRule type="expression" dxfId="102" priority="103">
      <formula>B390="x"</formula>
    </cfRule>
  </conditionalFormatting>
  <conditionalFormatting sqref="B390">
    <cfRule type="expression" dxfId="101" priority="102">
      <formula>B390="x"</formula>
    </cfRule>
  </conditionalFormatting>
  <conditionalFormatting sqref="C391">
    <cfRule type="expression" dxfId="100" priority="101">
      <formula>B391="x"</formula>
    </cfRule>
  </conditionalFormatting>
  <conditionalFormatting sqref="A391">
    <cfRule type="expression" dxfId="99" priority="100">
      <formula>B391="x"</formula>
    </cfRule>
  </conditionalFormatting>
  <conditionalFormatting sqref="B391">
    <cfRule type="expression" dxfId="98" priority="99">
      <formula>B391="x"</formula>
    </cfRule>
  </conditionalFormatting>
  <conditionalFormatting sqref="C392">
    <cfRule type="expression" dxfId="97" priority="98">
      <formula>B392="x"</formula>
    </cfRule>
  </conditionalFormatting>
  <conditionalFormatting sqref="A392">
    <cfRule type="expression" dxfId="96" priority="97">
      <formula>B392="x"</formula>
    </cfRule>
  </conditionalFormatting>
  <conditionalFormatting sqref="B392">
    <cfRule type="expression" dxfId="95" priority="96">
      <formula>B392="x"</formula>
    </cfRule>
  </conditionalFormatting>
  <conditionalFormatting sqref="C394">
    <cfRule type="expression" dxfId="94" priority="95">
      <formula>B394="x"</formula>
    </cfRule>
  </conditionalFormatting>
  <conditionalFormatting sqref="A394">
    <cfRule type="expression" dxfId="93" priority="94">
      <formula>B394="x"</formula>
    </cfRule>
  </conditionalFormatting>
  <conditionalFormatting sqref="B394">
    <cfRule type="expression" dxfId="92" priority="93">
      <formula>B394="x"</formula>
    </cfRule>
  </conditionalFormatting>
  <conditionalFormatting sqref="C395">
    <cfRule type="expression" dxfId="91" priority="92">
      <formula>B395="x"</formula>
    </cfRule>
  </conditionalFormatting>
  <conditionalFormatting sqref="A395">
    <cfRule type="expression" dxfId="90" priority="91">
      <formula>B395="x"</formula>
    </cfRule>
  </conditionalFormatting>
  <conditionalFormatting sqref="B395">
    <cfRule type="expression" dxfId="89" priority="90">
      <formula>B395="x"</formula>
    </cfRule>
  </conditionalFormatting>
  <conditionalFormatting sqref="C400">
    <cfRule type="expression" dxfId="88" priority="89">
      <formula>B400="x"</formula>
    </cfRule>
  </conditionalFormatting>
  <conditionalFormatting sqref="A400">
    <cfRule type="expression" dxfId="87" priority="88">
      <formula>B400="x"</formula>
    </cfRule>
  </conditionalFormatting>
  <conditionalFormatting sqref="B400">
    <cfRule type="expression" dxfId="86" priority="87">
      <formula>B400="x"</formula>
    </cfRule>
  </conditionalFormatting>
  <conditionalFormatting sqref="C402">
    <cfRule type="expression" dxfId="85" priority="86">
      <formula>B402="x"</formula>
    </cfRule>
  </conditionalFormatting>
  <conditionalFormatting sqref="A402">
    <cfRule type="expression" dxfId="84" priority="85">
      <formula>B402="x"</formula>
    </cfRule>
  </conditionalFormatting>
  <conditionalFormatting sqref="B402">
    <cfRule type="expression" dxfId="83" priority="84">
      <formula>B402="x"</formula>
    </cfRule>
  </conditionalFormatting>
  <conditionalFormatting sqref="C470">
    <cfRule type="expression" dxfId="82" priority="83">
      <formula>B470="x"</formula>
    </cfRule>
  </conditionalFormatting>
  <conditionalFormatting sqref="A470">
    <cfRule type="expression" dxfId="81" priority="82">
      <formula>B470="x"</formula>
    </cfRule>
  </conditionalFormatting>
  <conditionalFormatting sqref="B470">
    <cfRule type="expression" dxfId="80" priority="81">
      <formula>B470="x"</formula>
    </cfRule>
  </conditionalFormatting>
  <conditionalFormatting sqref="C476">
    <cfRule type="expression" dxfId="79" priority="80">
      <formula>B476="x"</formula>
    </cfRule>
  </conditionalFormatting>
  <conditionalFormatting sqref="A476">
    <cfRule type="expression" dxfId="78" priority="79">
      <formula>B476="x"</formula>
    </cfRule>
  </conditionalFormatting>
  <conditionalFormatting sqref="B476">
    <cfRule type="expression" dxfId="77" priority="78">
      <formula>B476="x"</formula>
    </cfRule>
  </conditionalFormatting>
  <conditionalFormatting sqref="C477">
    <cfRule type="expression" dxfId="76" priority="77">
      <formula>B477="x"</formula>
    </cfRule>
  </conditionalFormatting>
  <conditionalFormatting sqref="A477">
    <cfRule type="expression" dxfId="75" priority="76">
      <formula>B477="x"</formula>
    </cfRule>
  </conditionalFormatting>
  <conditionalFormatting sqref="B477">
    <cfRule type="expression" dxfId="74" priority="75">
      <formula>B477="x"</formula>
    </cfRule>
  </conditionalFormatting>
  <conditionalFormatting sqref="C478">
    <cfRule type="expression" dxfId="73" priority="74">
      <formula>B478="x"</formula>
    </cfRule>
  </conditionalFormatting>
  <conditionalFormatting sqref="A478">
    <cfRule type="expression" dxfId="72" priority="73">
      <formula>B478="x"</formula>
    </cfRule>
  </conditionalFormatting>
  <conditionalFormatting sqref="B478">
    <cfRule type="expression" dxfId="71" priority="72">
      <formula>B478="x"</formula>
    </cfRule>
  </conditionalFormatting>
  <conditionalFormatting sqref="C479">
    <cfRule type="expression" dxfId="70" priority="71">
      <formula>B479="x"</formula>
    </cfRule>
  </conditionalFormatting>
  <conditionalFormatting sqref="A479">
    <cfRule type="expression" dxfId="69" priority="70">
      <formula>B479="x"</formula>
    </cfRule>
  </conditionalFormatting>
  <conditionalFormatting sqref="B479">
    <cfRule type="expression" dxfId="68" priority="69">
      <formula>B479="x"</formula>
    </cfRule>
  </conditionalFormatting>
  <conditionalFormatting sqref="C481">
    <cfRule type="expression" dxfId="67" priority="68">
      <formula>B481="x"</formula>
    </cfRule>
  </conditionalFormatting>
  <conditionalFormatting sqref="A481">
    <cfRule type="expression" dxfId="66" priority="67">
      <formula>B481="x"</formula>
    </cfRule>
  </conditionalFormatting>
  <conditionalFormatting sqref="B481">
    <cfRule type="expression" dxfId="65" priority="66">
      <formula>B481="x"</formula>
    </cfRule>
  </conditionalFormatting>
  <conditionalFormatting sqref="C490">
    <cfRule type="expression" dxfId="64" priority="65">
      <formula>B490="x"</formula>
    </cfRule>
  </conditionalFormatting>
  <conditionalFormatting sqref="A490">
    <cfRule type="expression" dxfId="63" priority="64">
      <formula>B490="x"</formula>
    </cfRule>
  </conditionalFormatting>
  <conditionalFormatting sqref="B490">
    <cfRule type="expression" dxfId="62" priority="63">
      <formula>B490="x"</formula>
    </cfRule>
  </conditionalFormatting>
  <conditionalFormatting sqref="C492">
    <cfRule type="expression" dxfId="61" priority="62">
      <formula>B492="x"</formula>
    </cfRule>
  </conditionalFormatting>
  <conditionalFormatting sqref="A492">
    <cfRule type="expression" dxfId="60" priority="61">
      <formula>B492="x"</formula>
    </cfRule>
  </conditionalFormatting>
  <conditionalFormatting sqref="B492">
    <cfRule type="expression" dxfId="59" priority="60">
      <formula>B492="x"</formula>
    </cfRule>
  </conditionalFormatting>
  <conditionalFormatting sqref="C498">
    <cfRule type="expression" dxfId="58" priority="59">
      <formula>B498="x"</formula>
    </cfRule>
  </conditionalFormatting>
  <conditionalFormatting sqref="A498">
    <cfRule type="expression" dxfId="57" priority="58">
      <formula>B498="x"</formula>
    </cfRule>
  </conditionalFormatting>
  <conditionalFormatting sqref="B498">
    <cfRule type="expression" dxfId="56" priority="57">
      <formula>B498="x"</formula>
    </cfRule>
  </conditionalFormatting>
  <conditionalFormatting sqref="C499">
    <cfRule type="expression" dxfId="55" priority="56">
      <formula>B499="x"</formula>
    </cfRule>
  </conditionalFormatting>
  <conditionalFormatting sqref="A499">
    <cfRule type="expression" dxfId="54" priority="55">
      <formula>B499="x"</formula>
    </cfRule>
  </conditionalFormatting>
  <conditionalFormatting sqref="B499">
    <cfRule type="expression" dxfId="53" priority="54">
      <formula>B499="x"</formula>
    </cfRule>
  </conditionalFormatting>
  <conditionalFormatting sqref="C511">
    <cfRule type="expression" dxfId="52" priority="53">
      <formula>B511="x"</formula>
    </cfRule>
  </conditionalFormatting>
  <conditionalFormatting sqref="A511">
    <cfRule type="expression" dxfId="51" priority="52">
      <formula>B511="x"</formula>
    </cfRule>
  </conditionalFormatting>
  <conditionalFormatting sqref="B511">
    <cfRule type="expression" dxfId="50" priority="51">
      <formula>B511="x"</formula>
    </cfRule>
  </conditionalFormatting>
  <conditionalFormatting sqref="C519">
    <cfRule type="expression" dxfId="49" priority="50">
      <formula>B519="x"</formula>
    </cfRule>
  </conditionalFormatting>
  <conditionalFormatting sqref="A519">
    <cfRule type="expression" dxfId="48" priority="49">
      <formula>B519="x"</formula>
    </cfRule>
  </conditionalFormatting>
  <conditionalFormatting sqref="B519">
    <cfRule type="expression" dxfId="47" priority="48">
      <formula>B519="x"</formula>
    </cfRule>
  </conditionalFormatting>
  <conditionalFormatting sqref="A46:A47">
    <cfRule type="expression" dxfId="46" priority="47">
      <formula>B46="x"</formula>
    </cfRule>
  </conditionalFormatting>
  <conditionalFormatting sqref="A474:A475">
    <cfRule type="expression" dxfId="45" priority="46">
      <formula>B474="x"</formula>
    </cfRule>
  </conditionalFormatting>
  <conditionalFormatting sqref="B474:B475">
    <cfRule type="expression" dxfId="44" priority="45">
      <formula>C474="x"</formula>
    </cfRule>
  </conditionalFormatting>
  <conditionalFormatting sqref="B474:B475">
    <cfRule type="expression" dxfId="43" priority="44">
      <formula>B474="x"</formula>
    </cfRule>
  </conditionalFormatting>
  <conditionalFormatting sqref="C474:C475">
    <cfRule type="expression" dxfId="42" priority="43">
      <formula>D474="x"</formula>
    </cfRule>
  </conditionalFormatting>
  <conditionalFormatting sqref="C474:C475">
    <cfRule type="expression" dxfId="41" priority="42">
      <formula>B474="x"</formula>
    </cfRule>
  </conditionalFormatting>
  <conditionalFormatting sqref="C197">
    <cfRule type="expression" dxfId="40" priority="41">
      <formula>B197="x"</formula>
    </cfRule>
  </conditionalFormatting>
  <conditionalFormatting sqref="A197">
    <cfRule type="expression" dxfId="39" priority="40">
      <formula>B197="x"</formula>
    </cfRule>
  </conditionalFormatting>
  <conditionalFormatting sqref="B197">
    <cfRule type="expression" dxfId="38" priority="39">
      <formula>B197="x"</formula>
    </cfRule>
  </conditionalFormatting>
  <conditionalFormatting sqref="M305">
    <cfRule type="expression" dxfId="37" priority="37">
      <formula>M305="Exemption"</formula>
    </cfRule>
    <cfRule type="expression" dxfId="36" priority="38">
      <formula>M305="x"</formula>
    </cfRule>
  </conditionalFormatting>
  <conditionalFormatting sqref="M332:M333">
    <cfRule type="expression" dxfId="35" priority="35">
      <formula>M332="Exemption"</formula>
    </cfRule>
    <cfRule type="expression" dxfId="34" priority="36">
      <formula>M332="x"</formula>
    </cfRule>
  </conditionalFormatting>
  <conditionalFormatting sqref="M329:M331">
    <cfRule type="expression" dxfId="33" priority="33">
      <formula>M329="Exemption"</formula>
    </cfRule>
    <cfRule type="expression" dxfId="32" priority="34">
      <formula>M329="x"</formula>
    </cfRule>
  </conditionalFormatting>
  <conditionalFormatting sqref="M342:M343">
    <cfRule type="expression" dxfId="31" priority="31">
      <formula>M342="Exemption"</formula>
    </cfRule>
    <cfRule type="expression" dxfId="30" priority="32">
      <formula>M342="x"</formula>
    </cfRule>
  </conditionalFormatting>
  <conditionalFormatting sqref="M362:M363">
    <cfRule type="expression" dxfId="29" priority="29">
      <formula>M362="Exemption"</formula>
    </cfRule>
    <cfRule type="expression" dxfId="28" priority="30">
      <formula>M362="x"</formula>
    </cfRule>
  </conditionalFormatting>
  <conditionalFormatting sqref="M359:M360">
    <cfRule type="expression" dxfId="27" priority="27">
      <formula>M359="Exemption"</formula>
    </cfRule>
    <cfRule type="expression" dxfId="26" priority="28">
      <formula>M359="x"</formula>
    </cfRule>
  </conditionalFormatting>
  <conditionalFormatting sqref="M361">
    <cfRule type="expression" dxfId="25" priority="25">
      <formula>M361="Exemption"</formula>
    </cfRule>
    <cfRule type="expression" dxfId="24" priority="26">
      <formula>M361="x"</formula>
    </cfRule>
  </conditionalFormatting>
  <conditionalFormatting sqref="M373:M375">
    <cfRule type="expression" dxfId="23" priority="23">
      <formula>M373="Exemption"</formula>
    </cfRule>
    <cfRule type="expression" dxfId="22" priority="24">
      <formula>M373="x"</formula>
    </cfRule>
  </conditionalFormatting>
  <conditionalFormatting sqref="M395">
    <cfRule type="expression" dxfId="21" priority="21">
      <formula>M395="Exemption"</formula>
    </cfRule>
    <cfRule type="expression" dxfId="20" priority="22">
      <formula>M395="x"</formula>
    </cfRule>
  </conditionalFormatting>
  <conditionalFormatting sqref="M396">
    <cfRule type="expression" dxfId="19" priority="19">
      <formula>M396="Exemption"</formula>
    </cfRule>
    <cfRule type="expression" dxfId="18" priority="20">
      <formula>M396="x"</formula>
    </cfRule>
  </conditionalFormatting>
  <conditionalFormatting sqref="M349:M352">
    <cfRule type="expression" dxfId="17" priority="17">
      <formula>M349="Exemption"</formula>
    </cfRule>
    <cfRule type="expression" dxfId="16" priority="18">
      <formula>M349="x"</formula>
    </cfRule>
  </conditionalFormatting>
  <conditionalFormatting sqref="M345:M347">
    <cfRule type="expression" dxfId="15" priority="15">
      <formula>M345="Exemption"</formula>
    </cfRule>
    <cfRule type="expression" dxfId="14" priority="16">
      <formula>M345="x"</formula>
    </cfRule>
  </conditionalFormatting>
  <conditionalFormatting sqref="M392">
    <cfRule type="expression" dxfId="13" priority="13">
      <formula>M392="Exemption"</formula>
    </cfRule>
    <cfRule type="expression" dxfId="12" priority="14">
      <formula>M392="x"</formula>
    </cfRule>
  </conditionalFormatting>
  <conditionalFormatting sqref="M385">
    <cfRule type="expression" dxfId="11" priority="11">
      <formula>M385="Exemption"</formula>
    </cfRule>
    <cfRule type="expression" dxfId="10" priority="12">
      <formula>M385="x"</formula>
    </cfRule>
  </conditionalFormatting>
  <conditionalFormatting sqref="M387">
    <cfRule type="expression" dxfId="9" priority="9">
      <formula>M387="Exemption"</formula>
    </cfRule>
    <cfRule type="expression" dxfId="8" priority="10">
      <formula>M387="x"</formula>
    </cfRule>
  </conditionalFormatting>
  <conditionalFormatting sqref="M397">
    <cfRule type="expression" dxfId="7" priority="7">
      <formula>M397="Exemption"</formula>
    </cfRule>
    <cfRule type="expression" dxfId="6" priority="8">
      <formula>M397="x"</formula>
    </cfRule>
  </conditionalFormatting>
  <conditionalFormatting sqref="M400">
    <cfRule type="expression" dxfId="5" priority="5">
      <formula>M400="Exemption"</formula>
    </cfRule>
    <cfRule type="expression" dxfId="4" priority="6">
      <formula>M400="x"</formula>
    </cfRule>
  </conditionalFormatting>
  <conditionalFormatting sqref="M12">
    <cfRule type="expression" dxfId="3" priority="3">
      <formula>M12="Exemption"</formula>
    </cfRule>
    <cfRule type="expression" dxfId="2" priority="4">
      <formula>M12="x"</formula>
    </cfRule>
  </conditionalFormatting>
  <conditionalFormatting sqref="M101">
    <cfRule type="expression" dxfId="1" priority="1">
      <formula>M101="Exemption"</formula>
    </cfRule>
    <cfRule type="expression" dxfId="0" priority="2">
      <formula>M101="x"</formula>
    </cfRule>
  </conditionalFormatting>
  <dataValidations count="4">
    <dataValidation type="decimal" operator="greaterThan" allowBlank="1" showInputMessage="1" showErrorMessage="1" errorTitle="Actual Case Size" error="Please enter only a number that reflects the actual case size you are bidding.  If this is the same as the Base Cae Size, you may leave this cell blank." sqref="O3:O542" xr:uid="{CC8A1C68-F97A-48B8-AFA3-1B9DB07F6791}">
      <formula1>0</formula1>
    </dataValidation>
    <dataValidation allowBlank="1" showErrorMessage="1" errorTitle="Domestic Item" error="Please select X from the dropdown if this item meets Domestic criteria or Exemption of you are providing and exemption letter." sqref="M3:M11 M13:M26 M30:M74" xr:uid="{C14A8950-559B-4AB4-813E-24ABAD02FF76}"/>
    <dataValidation type="whole" operator="greaterThan" allowBlank="1" showInputMessage="1" showErrorMessage="1" errorTitle="Actual Case Size" error="Please enter only a whole number that reflects the actual case size you are bidding.  If this is the same as the Base Cae Size, you may leave this cell blank." sqref="N520" xr:uid="{98DDD974-4D21-4772-812F-26751F265D1E}">
      <formula1>0</formula1>
    </dataValidation>
    <dataValidation type="decimal" operator="greaterThan" showInputMessage="1" showErrorMessage="1" errorTitle="Price per Case" error="Please enter your price per case for this item." sqref="P520:Q520 Q521:Q544 Q3:Q519" xr:uid="{320168E6-5B1C-477C-93D1-35E9E6209CCC}">
      <formula1>0</formula1>
    </dataValidation>
  </dataValidations>
  <hyperlinks>
    <hyperlink ref="D99" r:id="rId1" xr:uid="{BEADE79A-7445-4128-8785-2D7B524FDAF9}"/>
    <hyperlink ref="D101" r:id="rId2" xr:uid="{F01B4A99-30A3-483C-AA5A-285AD7661E9A}"/>
    <hyperlink ref="D105" r:id="rId3" xr:uid="{EA5A1E77-D598-4219-A147-9E0BE5696FF5}"/>
    <hyperlink ref="D122" r:id="rId4" xr:uid="{4E87590D-AE47-4CC5-BDD8-B60F5AF92B3E}"/>
    <hyperlink ref="D140" r:id="rId5" xr:uid="{2ED2DFFD-81AF-4F16-8E8A-1B2ECEF54018}"/>
    <hyperlink ref="D127" r:id="rId6" xr:uid="{493271BC-F28B-4226-8CDD-9B50C44023D7}"/>
    <hyperlink ref="D114" r:id="rId7" xr:uid="{7B48BD70-4FA2-4527-9641-A935D22DDFC5}"/>
    <hyperlink ref="D108" r:id="rId8" xr:uid="{74C8B465-79E6-4565-B3E7-C54E0FE724DB}"/>
    <hyperlink ref="D179" r:id="rId9" xr:uid="{69259F7D-125F-489F-90A0-C9EFEB4BF574}"/>
    <hyperlink ref="D180" r:id="rId10" xr:uid="{F0578914-5350-4CA6-A69A-6B2E5B3FD470}"/>
    <hyperlink ref="D225" r:id="rId11" xr:uid="{3596E8A5-33B6-47F9-A6C0-1D883E6ACDED}"/>
    <hyperlink ref="D339" r:id="rId12" xr:uid="{6D44104B-AEBD-4025-838F-3EDDBC4BE289}"/>
    <hyperlink ref="D338" r:id="rId13" xr:uid="{851780A7-9A88-4CF1-A4D9-0BC8A80916CE}"/>
    <hyperlink ref="D378" r:id="rId14" xr:uid="{1ADFF782-EF57-41AC-BECF-E84DAEB06196}"/>
    <hyperlink ref="D354" r:id="rId15" xr:uid="{494ECB9F-0129-476D-8CBD-6F79F12382FE}"/>
    <hyperlink ref="D436" r:id="rId16" xr:uid="{28879F20-EB7E-41BB-A8D2-D8D06F1A03A1}"/>
    <hyperlink ref="D465" r:id="rId17" display="Frito Lay 6239" xr:uid="{1925A608-838A-4BD4-9836-350ADD0D999B}"/>
    <hyperlink ref="D493" r:id="rId18" xr:uid="{C9165889-893B-4AEC-85D5-B098DA093D44}"/>
    <hyperlink ref="D495" r:id="rId19" xr:uid="{2F0F0959-7CD3-4435-9E45-D0C46ED6D7AC}"/>
    <hyperlink ref="D451" r:id="rId20" xr:uid="{19649581-FFAA-4839-A0CE-DFA0B5BA2211}"/>
    <hyperlink ref="D278" r:id="rId21" xr:uid="{AA025934-2D78-4C79-AE61-8EA8BEF63ADF}"/>
    <hyperlink ref="D280" r:id="rId22" xr:uid="{2A508F46-CA4A-4995-A3B2-49296F2E6425}"/>
    <hyperlink ref="D330" r:id="rId23" xr:uid="{76F23DAC-D741-401F-844D-0752887F2D56}"/>
    <hyperlink ref="D450" r:id="rId24" xr:uid="{7ACEDB89-1528-424A-9074-61E3277B54D7}"/>
    <hyperlink ref="D216" r:id="rId25" display="Bush's Best" xr:uid="{513444F0-475E-40D6-868E-0428564E0B61}"/>
    <hyperlink ref="D337" r:id="rId26" xr:uid="{D7F12281-D1A4-4238-908A-F156DF417B01}"/>
    <hyperlink ref="D397" r:id="rId27" xr:uid="{80F0B5C8-5F0C-40D3-9F63-5EE5B1659EEB}"/>
    <hyperlink ref="D389" r:id="rId28" xr:uid="{88A9BAB3-2B74-4892-B956-00DC30509EA0}"/>
    <hyperlink ref="D385" r:id="rId29" xr:uid="{9662C607-F9C9-4F78-8C30-23B1A5793959}"/>
    <hyperlink ref="D100" r:id="rId30" display="Simplot" xr:uid="{88D128FB-8831-4C78-99C1-274EE3AB70A9}"/>
    <hyperlink ref="D102" r:id="rId31" xr:uid="{090E0128-7802-464C-9E61-EF9255637138}"/>
    <hyperlink ref="D174" r:id="rId32" xr:uid="{60E5C5B8-B652-44AB-9CA5-588487D3FC13}"/>
    <hyperlink ref="D173" r:id="rId33" xr:uid="{ECC0A7C5-C73B-4837-B54F-5C1A3DEF36FB}"/>
    <hyperlink ref="D217" r:id="rId34" xr:uid="{DDD8EF3A-D1C3-4AB2-B034-39CCCB4F74FE}"/>
    <hyperlink ref="D409" r:id="rId35" xr:uid="{F29C9B39-84FD-4154-AE80-84C082607B5E}"/>
    <hyperlink ref="D310" r:id="rId36" xr:uid="{FCB83BD0-11B4-4860-AA9F-CBA517B48744}"/>
    <hyperlink ref="D72" r:id="rId37" xr:uid="{61FA21D2-7FA0-45BC-8C8C-3C6CB1195803}"/>
    <hyperlink ref="D407" r:id="rId38" xr:uid="{1ACB3493-5A7E-42F4-BB6B-F0DD182CF0B1}"/>
    <hyperlink ref="D427" r:id="rId39" xr:uid="{DD12A554-8B02-4723-9AF4-68B946BB02CE}"/>
    <hyperlink ref="D428" r:id="rId40" xr:uid="{56113B41-354B-412C-BFC6-3CDF70C5134C}"/>
    <hyperlink ref="D404" r:id="rId41" xr:uid="{F6A21DBD-53F4-44CA-9A05-9FADD948DA15}"/>
    <hyperlink ref="D431" r:id="rId42" xr:uid="{C7B36594-CBAE-417A-B6C5-2B21452A8F49}"/>
    <hyperlink ref="D169" r:id="rId43" xr:uid="{E4DFC1F3-2D4C-4527-A9B6-2C5366254E4D}"/>
    <hyperlink ref="D168" r:id="rId44" xr:uid="{D4050C25-C9B0-493F-A16B-AE79BD332CD7}"/>
    <hyperlink ref="D408" r:id="rId45" xr:uid="{B93D778F-BD58-4841-8CEA-488E52F32B77}"/>
    <hyperlink ref="D66" r:id="rId46" xr:uid="{5A5C3C25-B4EA-4271-8778-E04D54C5B899}"/>
    <hyperlink ref="D50" r:id="rId47" xr:uid="{0A6CF437-B5BE-40F0-8FAD-B522CA8363D8}"/>
    <hyperlink ref="D49" r:id="rId48" xr:uid="{CFE412ED-3D1A-47B7-B1C2-2F822288068C}"/>
    <hyperlink ref="D42" r:id="rId49" display="Jimmy Dean 19010" xr:uid="{62BE142B-EB73-4D91-839B-29E1DB3E8A04}"/>
    <hyperlink ref="D228" r:id="rId50" xr:uid="{C76BBA9E-BD51-447D-A661-01AFCCFF50C6}"/>
    <hyperlink ref="D227" r:id="rId51" xr:uid="{46BBF26B-B828-42D8-B0AE-6DF9ABEEA2F2}"/>
    <hyperlink ref="D241" r:id="rId52" xr:uid="{58F57DA4-3D68-4829-B5C4-3802AD86CBDB}"/>
    <hyperlink ref="D236" r:id="rId53" xr:uid="{E3DBC31F-FB39-444A-ABBB-C0AF0C2ACA58}"/>
    <hyperlink ref="D239" r:id="rId54" xr:uid="{A4298A60-9F24-4D35-B46A-DE3D278B256A}"/>
    <hyperlink ref="D238" r:id="rId55" xr:uid="{82C22D4B-1103-4916-9959-9AA5D01B31AA}"/>
    <hyperlink ref="D240" r:id="rId56" xr:uid="{757AA41F-0486-480C-9C2B-D1DF50377393}"/>
    <hyperlink ref="D301" r:id="rId57" xr:uid="{B001F551-8A40-45B7-A44D-2D4CDE6F21B1}"/>
    <hyperlink ref="D412" r:id="rId58" xr:uid="{837E9385-D15A-4D26-90BF-720B2BAC01C7}"/>
    <hyperlink ref="D3" r:id="rId59" xr:uid="{95C6A63D-9D4D-42FD-A27A-2DED0E28F2AB}"/>
    <hyperlink ref="D97" r:id="rId60" xr:uid="{2136FDBC-C0C0-4FF8-8342-46CC574D6507}"/>
    <hyperlink ref="D313" r:id="rId61" xr:uid="{B103632F-920D-4BA9-9D8B-2E3D9584B39D}"/>
    <hyperlink ref="D289" r:id="rId62" xr:uid="{5959B18D-7CF3-41EA-A621-54FECA02A3BD}"/>
    <hyperlink ref="D6" r:id="rId63" xr:uid="{2AFE2D23-B8E4-4829-B74A-0B94C5CAAD23}"/>
    <hyperlink ref="D7" r:id="rId64" xr:uid="{94F0BF6F-5C77-4A98-AC77-31705D22F69F}"/>
    <hyperlink ref="D10" r:id="rId65" xr:uid="{3BF8D3E0-97A4-4A48-82F0-4575797A327D}"/>
    <hyperlink ref="D21" r:id="rId66" xr:uid="{66C76E85-2BDA-493C-90CE-0FA6139EE385}"/>
    <hyperlink ref="D24" r:id="rId67" xr:uid="{5517143F-4E57-49E2-9CDC-483FDB4B79B8}"/>
    <hyperlink ref="D25" r:id="rId68" xr:uid="{10597611-1F9E-4093-8BAC-D322A4A9B4F8}"/>
    <hyperlink ref="D28" r:id="rId69" xr:uid="{1486B04F-90FC-4679-9BC9-2FFB954AC576}"/>
    <hyperlink ref="D32" r:id="rId70" xr:uid="{ADDBC136-7E0D-472F-A9D6-C37FE45D36A7}"/>
    <hyperlink ref="D33" r:id="rId71" xr:uid="{067F57E7-BD47-42A7-B394-63164D2BB0BE}"/>
    <hyperlink ref="D34" r:id="rId72" xr:uid="{216A768A-87F9-4741-B3BE-327881A4F0AE}"/>
    <hyperlink ref="D35" r:id="rId73" xr:uid="{4BF75AA8-ACC2-4E01-8BD5-5B981AE5F75E}"/>
    <hyperlink ref="D36" r:id="rId74" xr:uid="{4E07705A-FBA0-4C9E-B41A-974F9A50453A}"/>
    <hyperlink ref="D37" r:id="rId75" xr:uid="{F3ADC1AD-DFC7-4909-9AE1-3A5CB0C1FE6E}"/>
    <hyperlink ref="D39" r:id="rId76" xr:uid="{9F2FCB14-075A-4B43-9743-41FA8C164573}"/>
    <hyperlink ref="D40" r:id="rId77" xr:uid="{53AB54FB-0550-4E15-9196-1BD5FC16ADEC}"/>
    <hyperlink ref="D41" r:id="rId78" xr:uid="{0A27077A-55AE-4168-BBDE-F37BCDE3A9DC}"/>
    <hyperlink ref="D43" r:id="rId79" xr:uid="{6972C1F5-BBDB-4D7C-A269-5F63F05ABCC6}"/>
    <hyperlink ref="D46" r:id="rId80" xr:uid="{393A8EF6-96F6-4A8C-BF34-1A4D5467FE88}"/>
    <hyperlink ref="D47" r:id="rId81" xr:uid="{874CF950-AFA9-4FE2-B0ED-CE3C74D4BE78}"/>
    <hyperlink ref="D48" r:id="rId82" xr:uid="{D27EDF45-5E22-492A-9AC0-41CF2C551AF5}"/>
    <hyperlink ref="D54" r:id="rId83" xr:uid="{850ED7CD-6BE7-445D-8996-C2AB31113D10}"/>
    <hyperlink ref="D60" r:id="rId84" xr:uid="{214D47B8-75FC-43F8-8571-A36B075A6D61}"/>
    <hyperlink ref="D61" r:id="rId85" xr:uid="{88EB9079-D5BE-41B9-829E-E0424C08B3B0}"/>
    <hyperlink ref="D62" r:id="rId86" xr:uid="{C68AAB1C-2578-42E8-9FB0-4E486810FCED}"/>
    <hyperlink ref="D63" r:id="rId87" xr:uid="{43A437CE-622D-4AB2-AB61-33A21EB693E1}"/>
    <hyperlink ref="D76" r:id="rId88" xr:uid="{76000168-DE8D-496D-BF7A-A1C357403F7B}"/>
    <hyperlink ref="D78" r:id="rId89" xr:uid="{FFA17F14-91EF-4B7B-94E2-AB312D4D9B23}"/>
    <hyperlink ref="D81" r:id="rId90" xr:uid="{3D16C731-7A10-414B-80C5-AD875F2A7D56}"/>
    <hyperlink ref="D82" r:id="rId91" xr:uid="{391B7DF9-505D-4612-9C21-E8E7BA2FBBC9}"/>
    <hyperlink ref="D83" r:id="rId92" xr:uid="{43B290C4-12EB-4D3F-B473-D088DC7FAA30}"/>
    <hyperlink ref="D84" r:id="rId93" xr:uid="{4CFBA87B-756E-4ACE-A679-1E9C18FA53AE}"/>
    <hyperlink ref="D86" r:id="rId94" xr:uid="{5BA3D538-4BA6-48B6-8315-3A984EC6C6A5}"/>
    <hyperlink ref="D87" r:id="rId95" xr:uid="{88924BE7-6C54-46D5-8AC9-89858988B60F}"/>
    <hyperlink ref="D88" r:id="rId96" xr:uid="{A1D8BE3A-FC95-4A03-8ECE-67E0418C9E8C}"/>
    <hyperlink ref="D90" r:id="rId97" xr:uid="{CA839564-7F60-47EA-9111-E39B4F0409F0}"/>
    <hyperlink ref="D133" r:id="rId98" xr:uid="{9CB87BF4-6529-43D1-B52D-27A1B1BC933B}"/>
    <hyperlink ref="D142" r:id="rId99" xr:uid="{66DA9785-DE9B-424D-B4F0-8B177AA4A4C4}"/>
    <hyperlink ref="D143" r:id="rId100" xr:uid="{012C8329-4632-467A-8233-ED8985C4FBFF}"/>
    <hyperlink ref="D145" r:id="rId101" xr:uid="{B4F4E5A2-B5C2-4573-8D68-AE9C616F20D7}"/>
    <hyperlink ref="D152" r:id="rId102" xr:uid="{24A97ADF-2778-4BC7-9DDA-B744DD3107F0}"/>
    <hyperlink ref="D164" r:id="rId103" xr:uid="{AD0DB3A4-C630-4F80-95E7-A70698BF6CCF}"/>
    <hyperlink ref="D96" r:id="rId104" xr:uid="{6A9E09B9-483E-4C18-A6D9-883483327FEA}"/>
    <hyperlink ref="D144" r:id="rId105" xr:uid="{26F826AF-477A-4AA8-A2F7-E324BA9AF5C1}"/>
    <hyperlink ref="D146" r:id="rId106" xr:uid="{BD07BBD9-D051-496F-963F-772A23D1BFDC}"/>
    <hyperlink ref="D147" r:id="rId107" xr:uid="{0ACFE47F-5289-4657-9196-6CA2171FC63D}"/>
    <hyperlink ref="D148" r:id="rId108" xr:uid="{A3F3AED0-5870-4D56-80B7-C4D07CFE3648}"/>
    <hyperlink ref="D149" r:id="rId109" xr:uid="{EB49004A-9C1B-494E-99F9-D5861B60235B}"/>
    <hyperlink ref="D26" r:id="rId110" xr:uid="{C8C2245D-F41E-4AD5-B2B9-115C095339BE}"/>
    <hyperlink ref="D438" r:id="rId111" xr:uid="{0CC0F5E8-DF4C-4D6F-987C-BF4D36A64896}"/>
    <hyperlink ref="D77" r:id="rId112" xr:uid="{A1859539-9E51-4733-B4BB-D1F57B0A8745}"/>
    <hyperlink ref="D79" r:id="rId113" xr:uid="{0C326084-F5BF-4E3A-835B-2CD9E94CD684}"/>
    <hyperlink ref="D80" r:id="rId114" xr:uid="{34E82617-2CF7-4A32-8F8A-799EE4FBEC02}"/>
    <hyperlink ref="D85" r:id="rId115" xr:uid="{56F34CCB-738E-42BA-8973-FAD5437CBEC6}"/>
    <hyperlink ref="D89" r:id="rId116" xr:uid="{833AA025-E2A5-411E-803A-CBCB794FDF78}"/>
    <hyperlink ref="D159" r:id="rId117" xr:uid="{CFA41FF6-2097-4FB9-B65A-E5E86DD9BC49}"/>
    <hyperlink ref="D160" r:id="rId118" xr:uid="{65E6FBA9-9E54-4332-AD9E-31DD2309CEA8}"/>
    <hyperlink ref="D172" r:id="rId119" xr:uid="{226253AD-7D58-4494-A536-43D188DB0236}"/>
    <hyperlink ref="D31" r:id="rId120" xr:uid="{D96CD64E-DBB7-4D10-82D0-DFB6B6E93C1D}"/>
    <hyperlink ref="D51" r:id="rId121" xr:uid="{17F6A1BF-83FA-4042-86C3-6464EE394736}"/>
    <hyperlink ref="D52" r:id="rId122" xr:uid="{7F86862E-5355-423C-9A52-2C2A1BACE404}"/>
    <hyperlink ref="D53" r:id="rId123" xr:uid="{1AE368D3-6BC5-4AB1-87A3-598DE7F9CB04}"/>
    <hyperlink ref="D55" r:id="rId124" xr:uid="{FFABCE0D-C9F9-4DC8-9B7F-775C8AFACA03}"/>
    <hyperlink ref="D57" r:id="rId125" xr:uid="{227483A5-27BF-4301-A5B9-B0E7825FD656}"/>
    <hyperlink ref="D58" r:id="rId126" xr:uid="{A7212EF7-04DD-4561-A534-309F31D72DB3}"/>
    <hyperlink ref="D59" r:id="rId127" xr:uid="{868FBA12-5673-4244-B862-C98F4C951B76}"/>
    <hyperlink ref="D64" r:id="rId128" xr:uid="{27F0880E-6B66-4AE8-9920-884DAB9FB0B8}"/>
    <hyperlink ref="D65" r:id="rId129" xr:uid="{6FBB892C-44AC-44BF-8EF3-26B7D3FB49BA}"/>
    <hyperlink ref="D70" r:id="rId130" xr:uid="{528D12B8-EB99-479B-993C-C002A390A591}"/>
    <hyperlink ref="D56" r:id="rId131" xr:uid="{EA87098A-3172-478F-803F-2D948450234C}"/>
    <hyperlink ref="D106" r:id="rId132" xr:uid="{0282FE4D-17AB-422A-B336-DFC280F8C5CB}"/>
    <hyperlink ref="D107" r:id="rId133" xr:uid="{0BE4DE4A-278D-44ED-9B9D-BBCCE0ACDBF1}"/>
    <hyperlink ref="D109" r:id="rId134" xr:uid="{CB5E5FC6-255B-4CC2-B9E8-A6C9863DD3E0}"/>
    <hyperlink ref="D8" r:id="rId135" xr:uid="{64470666-255E-4E28-92AD-D44F883C1925}"/>
    <hyperlink ref="D20" r:id="rId136" xr:uid="{6231F6E9-5EC3-4090-A124-7FD6BBB80D71}"/>
    <hyperlink ref="D9" r:id="rId137" display="Pierre 133908" xr:uid="{EBA8C85C-54DE-4CD3-882B-5BFDD1D2E82C}"/>
    <hyperlink ref="D15" r:id="rId138" xr:uid="{56BA13B0-D804-4742-AA12-D3735BB78617}"/>
    <hyperlink ref="D110" r:id="rId139" xr:uid="{A2E1116F-09BD-4111-AD5E-AF8CFC60A66F}"/>
    <hyperlink ref="D112" r:id="rId140" xr:uid="{E7AA9AD1-2DC3-42F1-AD42-FD6F220D5B56}"/>
    <hyperlink ref="D125" r:id="rId141" xr:uid="{695256A7-336B-421D-A25D-7E76C45DAE18}"/>
    <hyperlink ref="D128" r:id="rId142" xr:uid="{1BF20AC2-0BD7-49A8-A5C5-2F32FCB30548}"/>
    <hyperlink ref="D130" r:id="rId143" xr:uid="{9108A32F-3860-4EC2-94BE-ACB2DBB5E6EA}"/>
    <hyperlink ref="D132" r:id="rId144" xr:uid="{62575F1F-7FC3-453E-ABAA-F3460DFC80C2}"/>
    <hyperlink ref="D134" r:id="rId145" xr:uid="{C325D405-FAE7-4D28-9D38-EA812003AAEA}"/>
    <hyperlink ref="D135" r:id="rId146" xr:uid="{8BD830E0-581B-4C65-9407-7D695B44A062}"/>
    <hyperlink ref="D137" r:id="rId147" xr:uid="{1A8A19C7-2D2E-4A8C-B4A6-84BE0BB42337}"/>
    <hyperlink ref="D138" r:id="rId148" xr:uid="{D097BCA3-4170-4304-9EDE-A7FB62F36712}"/>
    <hyperlink ref="D166" r:id="rId149" display="Michaels Foods 46025-85018" xr:uid="{77AEC64F-EC89-4C23-A8BC-387D74105D5D}"/>
    <hyperlink ref="D181" r:id="rId150" xr:uid="{5D2DCC5C-6046-4161-9D65-489D42DFE5E8}"/>
    <hyperlink ref="D182" r:id="rId151" xr:uid="{200D7B26-4574-4025-A9FB-8C43C3E96D13}"/>
    <hyperlink ref="D183" r:id="rId152" xr:uid="{3A00490E-2BD9-4265-A31E-A463EAA3B435}"/>
    <hyperlink ref="D187" r:id="rId153" xr:uid="{84D74A8C-74DD-492F-9D8C-24FDDA58D248}"/>
    <hyperlink ref="D188" r:id="rId154" xr:uid="{46C489D1-2FA8-4D02-BE9E-5B80C1B6DB55}"/>
    <hyperlink ref="D190" r:id="rId155" xr:uid="{D1AB93F9-D003-4273-85CC-E91CBB3A83E0}"/>
    <hyperlink ref="D191" r:id="rId156" xr:uid="{96991C5D-3200-421C-8A59-7E75394E1A1F}"/>
    <hyperlink ref="D192" r:id="rId157" xr:uid="{949E93D0-63C9-4779-AC95-82F609563292}"/>
    <hyperlink ref="D193" r:id="rId158" xr:uid="{30853FB0-85E4-4FA4-A308-D7EB19B8FDB8}"/>
    <hyperlink ref="D222" r:id="rId159" xr:uid="{EA22789C-74B2-4522-A0D0-1E4D9B4A48CE}"/>
    <hyperlink ref="D237" r:id="rId160" xr:uid="{980C23BE-6187-4FDE-B318-F07336B20B3A}"/>
    <hyperlink ref="D250" r:id="rId161" xr:uid="{47368D48-0169-4F13-8642-64969A752F93}"/>
    <hyperlink ref="D249" r:id="rId162" xr:uid="{91ADF3B5-B3D5-4190-A1B7-0FEC30FF8844}"/>
    <hyperlink ref="D252" r:id="rId163" xr:uid="{CF3AA123-6118-4ED3-BD2A-8BF7C4184513}"/>
    <hyperlink ref="D243" r:id="rId164" xr:uid="{0EA3A869-9E56-46DD-A8AD-EC4054071455}"/>
    <hyperlink ref="D244" r:id="rId165" xr:uid="{04E6B218-3019-4E4A-B6A9-7F805C0B0D37}"/>
    <hyperlink ref="D245" r:id="rId166" xr:uid="{6D8B287D-438E-4506-B7C5-9682E674FC96}"/>
    <hyperlink ref="D246" r:id="rId167" xr:uid="{26B7662B-3BF8-4560-9D9A-205B65608857}"/>
    <hyperlink ref="D257" r:id="rId168" xr:uid="{FD896AD9-9046-472B-B6DE-C679F60EB4C7}"/>
    <hyperlink ref="D258" r:id="rId169" xr:uid="{11303518-09B6-43FB-9348-0AB19A065F68}"/>
    <hyperlink ref="D259" r:id="rId170" xr:uid="{9289189A-0CFC-4A08-9A57-5C2F5B7C8C7E}"/>
    <hyperlink ref="D274" r:id="rId171" xr:uid="{FA6D01E3-751D-4632-A431-8620EE44F1E9}"/>
    <hyperlink ref="D276" r:id="rId172" xr:uid="{2BF031BA-8861-4414-9ED3-BD8796DF1574}"/>
    <hyperlink ref="D282" r:id="rId173" xr:uid="{21C52808-890B-482B-A210-C84143C84C98}"/>
    <hyperlink ref="D283" r:id="rId174" xr:uid="{03464A1D-5678-4984-94CD-C25889B3045E}"/>
    <hyperlink ref="D284" r:id="rId175" xr:uid="{64C92883-5FE9-404F-B553-E789F19FA882}"/>
    <hyperlink ref="D285" r:id="rId176" xr:uid="{1F0A4E4E-1EFF-420D-BF0D-3C0513CB99E9}"/>
    <hyperlink ref="D286" r:id="rId177" xr:uid="{EA0A5E12-F136-414B-8733-CC6644A1F187}"/>
    <hyperlink ref="D287" r:id="rId178" xr:uid="{FF1F20CD-E60A-4167-BC84-A8C51C8EA7F6}"/>
    <hyperlink ref="D288" r:id="rId179" xr:uid="{DA1A7C63-D7AC-434A-A390-C6B6ACE692FF}"/>
    <hyperlink ref="D290" r:id="rId180" xr:uid="{9674F667-6FD6-4E8F-B2CD-0E224DF68571}"/>
    <hyperlink ref="D291" r:id="rId181" xr:uid="{8C079472-68F0-4420-B4DD-33AF30D5BB9F}"/>
    <hyperlink ref="D292" r:id="rId182" xr:uid="{707DA16B-20BF-4067-B4BF-EA5C10AE56BE}"/>
    <hyperlink ref="D299" r:id="rId183" xr:uid="{881608BD-02EA-4858-843E-FC2DE911A1A8}"/>
    <hyperlink ref="D300" r:id="rId184" xr:uid="{E4499DF2-5108-4CD5-B6F5-2561F11240E4}"/>
    <hyperlink ref="D303" r:id="rId185" xr:uid="{8B0833E0-446B-4054-96EE-BF7A8FFCBF0B}"/>
    <hyperlink ref="D306" r:id="rId186" xr:uid="{3A0C9DD3-F4AE-4B54-9DBA-2421E703F385}"/>
    <hyperlink ref="D307" r:id="rId187" display="Jennie-O 271106" xr:uid="{A9E5FFB0-A55C-44E4-A1AE-D0B61BC671A4}"/>
    <hyperlink ref="D308" r:id="rId188" xr:uid="{F3FE645B-AE3F-4355-A92D-0ED40155A78C}"/>
    <hyperlink ref="D309" r:id="rId189" xr:uid="{8BEF8CB5-2B7B-4398-9692-9C9639B2E6D9}"/>
    <hyperlink ref="D296" r:id="rId190" xr:uid="{352FC7B1-BF86-4C13-837C-FCD4BEABB9C3}"/>
    <hyperlink ref="D311" r:id="rId191" xr:uid="{F76AD2A4-E738-4D3C-8639-B0BF70D45172}"/>
    <hyperlink ref="D312" r:id="rId192" xr:uid="{8005612E-E904-429C-904A-F21B35CACD49}"/>
    <hyperlink ref="D314" r:id="rId193" xr:uid="{65FE65C0-CF9B-4CB5-B70F-04C44033C891}"/>
    <hyperlink ref="D315" r:id="rId194" xr:uid="{FCA861DA-CBA7-489F-8561-11ACC184D690}"/>
    <hyperlink ref="D316" r:id="rId195" xr:uid="{F8E98010-6F45-4FE5-856D-CF0ACB6D5320}"/>
    <hyperlink ref="D317" r:id="rId196" display="Jennie-O 213008" xr:uid="{270B4802-F1B8-4EDC-8325-56633C2C27E5}"/>
    <hyperlink ref="D318" r:id="rId197" xr:uid="{8F8488D7-63B7-4389-858E-7B3C93F74E18}"/>
    <hyperlink ref="D319" r:id="rId198" xr:uid="{C2D82B84-BFEE-4ACD-BBAC-52695175A085}"/>
    <hyperlink ref="D320" r:id="rId199" xr:uid="{DB2BF84B-F4B4-4854-B1F8-4D80017439C6}"/>
    <hyperlink ref="D321" r:id="rId200" xr:uid="{B54E35C4-CA36-4F86-8E5E-4B9934F7410C}"/>
    <hyperlink ref="D322" r:id="rId201" display="Jennie-O 613810" xr:uid="{2627D5C3-EB66-45B5-B98A-E7E89E00BF5A}"/>
    <hyperlink ref="D323" r:id="rId202" xr:uid="{776204F4-1136-4B1B-B525-A1735AD24009}"/>
    <hyperlink ref="D324" r:id="rId203" xr:uid="{C207E455-D5FF-47CF-9A58-4EBEF5873DFF}"/>
    <hyperlink ref="D325" r:id="rId204" display="Jennie-O 846902" xr:uid="{30C80542-46D2-4B26-B916-AA6386EB5D49}"/>
    <hyperlink ref="D326" r:id="rId205" xr:uid="{7C0C8A36-5028-4763-96B1-334A82035F0D}"/>
    <hyperlink ref="D328" r:id="rId206" xr:uid="{735F4510-1644-466D-A24F-D5B1FFD8D12C}"/>
    <hyperlink ref="D335" r:id="rId207" xr:uid="{A49F2634-244D-48C5-BB40-A3B1060A521F}"/>
    <hyperlink ref="D356" r:id="rId208" xr:uid="{91567EF3-44D8-4BD1-AF30-D933AE0135E8}"/>
    <hyperlink ref="D358" r:id="rId209" xr:uid="{1D42BF66-BE93-4615-82BB-61B796933CAD}"/>
    <hyperlink ref="D359" r:id="rId210" display="Huy Fong Foods" xr:uid="{E4D9B0FE-D2B8-4719-92A4-B69085D9F5DC}"/>
    <hyperlink ref="D364" r:id="rId211" xr:uid="{A150719F-701D-4EAC-9817-09D839809D21}"/>
    <hyperlink ref="D369" r:id="rId212" xr:uid="{93165539-0370-4E80-BE71-82A181370CE9}"/>
    <hyperlink ref="D370" r:id="rId213" display="Campbell 04142" xr:uid="{E2132D3B-80B8-4153-895B-F8F3E1CD6E5F}"/>
    <hyperlink ref="D372" r:id="rId214" xr:uid="{1E6704F9-13D6-4087-845A-D732C19AA944}"/>
    <hyperlink ref="D384" r:id="rId215" xr:uid="{7591251E-0CCC-45F3-8D2D-BDA4E21EB8C6}"/>
    <hyperlink ref="D392" r:id="rId216" xr:uid="{0B81D3C4-49D1-4EB8-B93E-29820CFCBAEA}"/>
    <hyperlink ref="D393" r:id="rId217" xr:uid="{FCB8722C-3E71-4EF2-B0DC-E42875C6FAE7}"/>
    <hyperlink ref="D400" r:id="rId218" xr:uid="{001AFBF3-CF09-42B1-A829-787E421B673B}"/>
    <hyperlink ref="D406" r:id="rId219" xr:uid="{C1B22E6F-F84D-4F23-9765-81594F4BEB9B}"/>
    <hyperlink ref="D411" r:id="rId220" xr:uid="{86826349-8826-4300-B1B2-DADC7A58724E}"/>
    <hyperlink ref="D413" r:id="rId221" xr:uid="{FF0F7486-28FF-4C6E-B8A2-3C6F89DCEDB2}"/>
    <hyperlink ref="D416" r:id="rId222" xr:uid="{899FD081-CEB7-4311-8E2E-B8FB9C8EC9F6}"/>
    <hyperlink ref="D417" r:id="rId223" xr:uid="{55784159-B2A7-47C5-BAD8-057368E724DF}"/>
    <hyperlink ref="D420" r:id="rId224" xr:uid="{19023D9C-785B-40E0-A907-A748FAB32A96}"/>
    <hyperlink ref="D414" r:id="rId225" xr:uid="{1C288AB7-70F7-47BA-BD76-9A898466CD4D}"/>
    <hyperlink ref="D418" r:id="rId226" xr:uid="{8F7F0860-0D11-4749-BEE3-2BF86B0D3073}"/>
    <hyperlink ref="D419" r:id="rId227" xr:uid="{028B4641-DB70-42B0-8447-44A13936A16C}"/>
    <hyperlink ref="D424" r:id="rId228" xr:uid="{0AB38F48-8FE7-45AC-9621-8B9A4A961D64}"/>
    <hyperlink ref="D425" r:id="rId229" xr:uid="{238B534E-ECD4-45E7-B1DD-00EB83579CD0}"/>
    <hyperlink ref="D426" r:id="rId230" xr:uid="{2489E3B5-59A2-4167-8DC1-B1587596278A}"/>
    <hyperlink ref="D430" r:id="rId231" xr:uid="{CF3B5ED1-3F26-4B86-94C6-B44588A3693A}"/>
    <hyperlink ref="D432" r:id="rId232" xr:uid="{9D92D7B6-9519-47AF-8DE6-603C2F778FB0}"/>
    <hyperlink ref="D433" r:id="rId233" xr:uid="{E1923281-C323-4D3F-942B-50CB48907EE5}"/>
    <hyperlink ref="D439" r:id="rId234" xr:uid="{A2A2E2D8-580A-4BEE-92E7-DDAD91C437AC}"/>
    <hyperlink ref="D440" r:id="rId235" xr:uid="{08B0E882-2B4B-484D-AC26-36795B65072E}"/>
    <hyperlink ref="D441" r:id="rId236" xr:uid="{CC5708D3-EE5F-47C1-A311-3F3D27026C24}"/>
    <hyperlink ref="D442" r:id="rId237" xr:uid="{FF9C71DD-BEC2-4A0F-B4B8-F5B55F314674}"/>
    <hyperlink ref="D443" r:id="rId238" xr:uid="{61A917A5-BF07-4498-AAE1-DDAEA69E9F43}"/>
    <hyperlink ref="D444" r:id="rId239" xr:uid="{B287F71C-D360-4752-9C18-B86598FC38B2}"/>
    <hyperlink ref="D445" r:id="rId240" xr:uid="{2E137A7E-A5A3-49C2-B9F5-72834B7838C8}"/>
    <hyperlink ref="D446" r:id="rId241" xr:uid="{63899115-7FC6-4E0B-83F4-056AD957B130}"/>
    <hyperlink ref="D448" r:id="rId242" xr:uid="{5465B796-8A08-4012-8BA1-29A89CDD832F}"/>
    <hyperlink ref="D449" r:id="rId243" xr:uid="{BC931BCC-7567-431B-9195-D0FE6BEA092B}"/>
    <hyperlink ref="D452" r:id="rId244" xr:uid="{C924D5D8-7635-4CD2-B568-58EDFCAD3E61}"/>
    <hyperlink ref="D453" r:id="rId245" xr:uid="{112AEB1B-EA6A-49E1-B4F9-F6AE95636E3D}"/>
    <hyperlink ref="D454" r:id="rId246" xr:uid="{98AC3E90-726D-4B73-BF49-4B3802FB4BA5}"/>
    <hyperlink ref="D455" r:id="rId247" xr:uid="{D7F41B1B-1674-4809-A835-E872E77A60A2}"/>
    <hyperlink ref="D458" r:id="rId248" xr:uid="{1DBCDBDE-4911-4B10-91D3-1EDE21ACB9DA}"/>
    <hyperlink ref="D459" r:id="rId249" xr:uid="{A7E0E34C-EA35-461E-B39B-02BCCB456AB2}"/>
    <hyperlink ref="D460" r:id="rId250" xr:uid="{A94E89DD-6170-4875-8572-78E7E780446E}"/>
    <hyperlink ref="D461" r:id="rId251" xr:uid="{B64C017D-28E1-498F-84BB-4ED034B6CD4E}"/>
    <hyperlink ref="D462" r:id="rId252" xr:uid="{35DC10EC-A188-41F1-9D30-267F4E064095}"/>
    <hyperlink ref="D463" r:id="rId253" xr:uid="{6F0B365A-41C9-482C-8FA9-2A48210C88E6}"/>
    <hyperlink ref="D464" r:id="rId254" xr:uid="{81581BE8-2DE4-4585-98C0-B09A759E4043}"/>
    <hyperlink ref="D466" r:id="rId255" xr:uid="{3DC573D5-3DC3-4F55-AF3A-73B268AFFFE4}"/>
    <hyperlink ref="D467" r:id="rId256" xr:uid="{317AC01E-AC31-4829-BF7D-344D0B8FD56D}"/>
    <hyperlink ref="D472" r:id="rId257" xr:uid="{14D4083D-1F3F-4676-8345-359979DC4CE4}"/>
    <hyperlink ref="D473" r:id="rId258" xr:uid="{42821771-54D9-40AC-84FB-CFFF55AA01F0}"/>
    <hyperlink ref="D479" r:id="rId259" xr:uid="{A09A70C8-AA38-45F6-A3DE-9B3ACC474B19}"/>
    <hyperlink ref="D477:D478" r:id="rId260" display="Ocean Spray 23446" xr:uid="{E364AABB-B9A8-4014-AEE8-7CA3DF0B2517}"/>
    <hyperlink ref="D480" r:id="rId261" xr:uid="{180F802C-429C-4F55-B3FF-44BD0E0BDBDF}"/>
    <hyperlink ref="D481" r:id="rId262" xr:uid="{F056162E-9081-4E07-AECB-54DACA311948}"/>
    <hyperlink ref="D482" r:id="rId263" xr:uid="{FD038256-20C7-4A1E-A227-6E572C1C1721}"/>
    <hyperlink ref="D483" r:id="rId264" xr:uid="{028661DB-DBD7-48FD-AA3A-329612CE0B81}"/>
    <hyperlink ref="D485" r:id="rId265" xr:uid="{923BE574-2A56-42E6-9812-936457AA5242}"/>
    <hyperlink ref="D486" r:id="rId266" xr:uid="{F8A96DE6-F204-4CA7-868D-0EE3287AE406}"/>
    <hyperlink ref="D487" r:id="rId267" xr:uid="{841ED04A-50C0-4589-9CC0-57E14F05F171}"/>
    <hyperlink ref="D488" r:id="rId268" xr:uid="{42B1D232-3460-4002-BC6A-B31C9C5B9879}"/>
    <hyperlink ref="D489" r:id="rId269" xr:uid="{51B10EAA-AD3A-4443-9EBA-8704AE940E47}"/>
    <hyperlink ref="D490" r:id="rId270" xr:uid="{0533D538-BEDF-44DF-A6C6-A47606A8D16E}"/>
    <hyperlink ref="D170" r:id="rId271" xr:uid="{A8225810-7538-4947-94E6-E7F843907C8C}"/>
    <hyperlink ref="D492" r:id="rId272" xr:uid="{7E3BB6F8-3703-4E6A-9E03-BB79E88A4BA7}"/>
    <hyperlink ref="D494" r:id="rId273" xr:uid="{92343D94-EC79-42D6-9ECA-755EAD4F1677}"/>
    <hyperlink ref="D496" r:id="rId274" xr:uid="{B9B066A4-6CF5-4BEA-B4F0-2CA1DBE4EBD9}"/>
    <hyperlink ref="D497" r:id="rId275" xr:uid="{B768CD0C-6611-4F6C-975E-828BA20E8533}"/>
    <hyperlink ref="D498" r:id="rId276" xr:uid="{9F5E9FAC-CDB6-4777-8887-B15D528D6975}"/>
    <hyperlink ref="D499" r:id="rId277" xr:uid="{D60F29F2-E4C9-470D-B218-0AB9B9DACC9F}"/>
    <hyperlink ref="D500" r:id="rId278" xr:uid="{CD99517F-8444-4581-81CA-C0DD06644EE1}"/>
    <hyperlink ref="D501" r:id="rId279" xr:uid="{641FC5A7-A84B-45E1-B229-AA85F7654550}"/>
    <hyperlink ref="D503" r:id="rId280" xr:uid="{257DABAC-9F2C-460C-9966-CED05B95E42B}"/>
    <hyperlink ref="D505" r:id="rId281" xr:uid="{6BD44223-8170-4C5E-9B89-02F6895545DB}"/>
    <hyperlink ref="D506" r:id="rId282" xr:uid="{470FCE96-CDE7-4FC0-8DE0-1C0B7A4469D4}"/>
    <hyperlink ref="D507" r:id="rId283" xr:uid="{E9A583A0-BABF-4BAC-B8DA-2B1414DA68EE}"/>
    <hyperlink ref="D508" r:id="rId284" xr:uid="{48881472-FAB9-4705-8AA2-F6CFD9C93BF9}"/>
    <hyperlink ref="D509" r:id="rId285" xr:uid="{3E296439-4CBF-46EF-B426-186BB2D35090}"/>
    <hyperlink ref="D510" r:id="rId286" xr:uid="{D9186F15-5678-4554-B2E6-E23A8B9A28E1}"/>
    <hyperlink ref="D511" r:id="rId287" xr:uid="{472483B9-3114-46E0-A8DE-436A0C153CFD}"/>
    <hyperlink ref="D512" r:id="rId288" xr:uid="{79B41D12-16F8-45D8-8645-139E1B23C7AB}"/>
    <hyperlink ref="D513" r:id="rId289" xr:uid="{CF21AF36-5C76-40BB-B83C-A0766EC43B83}"/>
    <hyperlink ref="D514" r:id="rId290" xr:uid="{E13E98DF-DB97-46B3-A48D-E8F813283BBF}"/>
    <hyperlink ref="D516" r:id="rId291" xr:uid="{7905A475-CB7F-4D08-9681-385D6CB4293B}"/>
    <hyperlink ref="D517" r:id="rId292" xr:uid="{A589A1EC-2A31-4E92-BDA1-AF415B38687D}"/>
    <hyperlink ref="D518" r:id="rId293" xr:uid="{532E3A2E-B5F6-4DB4-957A-EA14568762F0}"/>
    <hyperlink ref="D519" r:id="rId294" xr:uid="{A7828809-D206-4D7E-BAAE-CD0A4C64AD65}"/>
    <hyperlink ref="D434" r:id="rId295" xr:uid="{4FB8967A-C8DA-4ABB-B27A-E4BEE3B2DF9D}"/>
    <hyperlink ref="D71" r:id="rId296" xr:uid="{3C0EDE9F-8D40-4B8B-9E8E-99BF547449E4}"/>
    <hyperlink ref="D447" r:id="rId297" display="Frito Lay 42578" xr:uid="{AB96F44E-29DC-4C92-95B2-ED9E7EB6C31C}"/>
    <hyperlink ref="D474" r:id="rId298" xr:uid="{4E0C998F-D23A-44FA-B443-D1A858874E13}"/>
    <hyperlink ref="D475" r:id="rId299" xr:uid="{98DB8F95-60E6-4831-BEB6-9149B6C6CEC5}"/>
    <hyperlink ref="D366" r:id="rId300" xr:uid="{D43574B6-1B14-4028-A7AB-8AB19B92D9FE}"/>
    <hyperlink ref="D368" r:id="rId301" xr:uid="{8ADF337C-D20F-48CC-91D9-6B29F591809C}"/>
    <hyperlink ref="D367" r:id="rId302" xr:uid="{4F8ACB11-15F7-4B9B-BB17-02E8EABDD2B0}"/>
    <hyperlink ref="D365" r:id="rId303" xr:uid="{40242641-4C67-48FA-9917-DFA4119AEF1C}"/>
    <hyperlink ref="D4" r:id="rId304" xr:uid="{49AB26C9-94A0-40DB-885C-8C4B9181220F}"/>
    <hyperlink ref="D266" r:id="rId305" xr:uid="{2C5D1FE6-35E1-4FAE-B5D6-CCCF37177CFD}"/>
    <hyperlink ref="D297" r:id="rId306" display="Rich Chicks 1401" xr:uid="{E249E942-836A-4659-AFA4-AA952C673C30}"/>
    <hyperlink ref="D302" r:id="rId307" xr:uid="{F16590A2-4A59-422E-AB39-84A34449F399}"/>
    <hyperlink ref="D401" r:id="rId308" xr:uid="{217F3D5C-653F-4DDB-AE6B-F9FBC1035990}"/>
    <hyperlink ref="D336" r:id="rId309" xr:uid="{D1E28BDA-35AA-49E7-BF5D-9F3FB762F9C0}"/>
    <hyperlink ref="D484" r:id="rId310" xr:uid="{E4C4F791-B4ED-4840-A5E6-A983B9A0B6DE}"/>
    <hyperlink ref="D371" r:id="rId311" xr:uid="{CB6CB404-DE20-4663-B8CB-881D7AE237A0}"/>
    <hyperlink ref="D16" r:id="rId312" xr:uid="{184AF110-CB06-4CEF-9036-D35E8FF337C9}"/>
    <hyperlink ref="D17" r:id="rId313" xr:uid="{2995C5DF-77B9-4E12-A726-5B88388D6D24}"/>
    <hyperlink ref="D476" r:id="rId314" xr:uid="{59118206-7F31-4027-8EBB-5C2E61073F6E}"/>
    <hyperlink ref="D11" r:id="rId315" xr:uid="{8482E907-9517-4D36-85B5-D2779A1F9EE0}"/>
    <hyperlink ref="D124" r:id="rId316" xr:uid="{012C4A42-B203-4BA4-81A9-E33AA3F98DB2}"/>
    <hyperlink ref="D341" r:id="rId317" xr:uid="{9DF0119B-58A6-4E78-9234-3D351AB363E6}"/>
    <hyperlink ref="D515" r:id="rId318" display="Dakota Gourmet 1211" xr:uid="{B6CB1E48-4A9A-4D45-A9CD-53E0815261EC}"/>
    <hyperlink ref="D131" r:id="rId319" xr:uid="{80F45477-62CF-45A3-B844-8D89C5AE1ED8}"/>
    <hyperlink ref="D178" r:id="rId320" xr:uid="{81D1A26A-7D19-4C16-BD1F-A10D0AFFF3CA}"/>
    <hyperlink ref="D362" r:id="rId321" xr:uid="{949F050F-A620-463E-9A17-9382DF504541}"/>
    <hyperlink ref="D175" r:id="rId322" display="Land O'Lakes 34500 " xr:uid="{830DFC61-F199-4F50-9CCB-1F118A986961}"/>
    <hyperlink ref="D13" r:id="rId323" xr:uid="{4CFB7EC0-75AD-4237-B3AC-24C2B8D763AD}"/>
    <hyperlink ref="D161" r:id="rId324" xr:uid="{859FAC64-A13F-40F1-B35B-0F52497881D6}"/>
    <hyperlink ref="D154" r:id="rId325" xr:uid="{4A919F0A-C516-4199-9483-35C90187B976}"/>
    <hyperlink ref="D195" r:id="rId326" xr:uid="{FD01634F-6F23-4938-ABC1-A0F54CAD0237}"/>
    <hyperlink ref="D196" r:id="rId327" xr:uid="{335A9EE4-6788-46EA-BA56-7D2A1F9B0C2B}"/>
    <hyperlink ref="D197" r:id="rId328" xr:uid="{21FED437-F518-47AF-93A9-963595A4A7AD}"/>
    <hyperlink ref="D198" r:id="rId329" xr:uid="{9323FAD7-3D6E-4493-9EBA-6062D59D93CF}"/>
    <hyperlink ref="D199" r:id="rId330" xr:uid="{0C584E57-A86C-4D4A-B661-48F4ED1B2E42}"/>
    <hyperlink ref="D200" r:id="rId331" xr:uid="{2E5065FC-E84E-4BC7-B6A6-B78CCF89DBAE}"/>
    <hyperlink ref="D201" r:id="rId332" xr:uid="{B417AF9F-612E-41A2-92A0-FAF656A7B0BB}"/>
    <hyperlink ref="D203" r:id="rId333" xr:uid="{01AE7A43-304A-4821-9303-D7C8954A64CA}"/>
    <hyperlink ref="D204" r:id="rId334" xr:uid="{86ED513B-6CBB-441C-8DA6-254540CB74BB}"/>
    <hyperlink ref="D206" r:id="rId335" xr:uid="{A21F4041-DF44-4528-A764-4EDB5D7396E6}"/>
    <hyperlink ref="D208" r:id="rId336" xr:uid="{0674F975-BC54-461E-9270-CB9FE33257FB}"/>
    <hyperlink ref="D207" r:id="rId337" xr:uid="{9E0864D9-DCF4-4B3B-85A8-24D9098F3C50}"/>
    <hyperlink ref="D210" r:id="rId338" xr:uid="{2DA95A30-6813-4A24-AEE5-16500A5979C8}"/>
    <hyperlink ref="D211" r:id="rId339" xr:uid="{02A952FF-6219-4E75-881C-743283FA3C67}"/>
    <hyperlink ref="D470" r:id="rId340" xr:uid="{ECACA06A-6D99-46DA-92CD-AD9DDC0C4EFB}"/>
    <hyperlink ref="D471" r:id="rId341" xr:uid="{B610796A-4F37-4C95-A8BA-651FA7F2CF26}"/>
    <hyperlink ref="D44" r:id="rId342" xr:uid="{F6BC840D-B56F-44F6-954D-B6A7BE82CCDD}"/>
    <hyperlink ref="D295" r:id="rId343" xr:uid="{33F664B2-7AB3-480D-B703-F24C0D3A011F}"/>
    <hyperlink ref="D74" r:id="rId344" xr:uid="{37DCA4EF-B5CF-4A55-8862-2411C766B1F1}"/>
    <hyperlink ref="D293" r:id="rId345" xr:uid="{683805F2-9EBB-4D4E-814E-9DFBB1E87FD2}"/>
    <hyperlink ref="D298" r:id="rId346" xr:uid="{B359EFDE-4A0E-4225-9F59-CFC2D802D95F}"/>
    <hyperlink ref="D73" r:id="rId347" xr:uid="{6CA00A84-C557-4039-BA4D-D56D5F9FA0B3}"/>
    <hyperlink ref="D376" r:id="rId348" xr:uid="{3B659A29-918A-488B-9F82-351AACDD2B7F}"/>
    <hyperlink ref="D165" r:id="rId349" xr:uid="{E38C0A88-34F2-4E31-8093-4E94736F14F9}"/>
    <hyperlink ref="D410" r:id="rId350" xr:uid="{E66B5A09-0704-49C8-93F0-0A5ED71DA639}"/>
    <hyperlink ref="D344" r:id="rId351" xr:uid="{1DD500D9-829F-4EA8-927C-2D34030CC233}"/>
    <hyperlink ref="D334" r:id="rId352" xr:uid="{5E588735-166F-4D2E-AEA7-50F6BFA9F028}"/>
    <hyperlink ref="D388" r:id="rId353" xr:uid="{2BD9CDA4-9374-45D3-8DDC-53144E4A349D}"/>
    <hyperlink ref="D391" r:id="rId354" xr:uid="{A2A49D2F-37FA-436E-827E-E9202727813A}"/>
    <hyperlink ref="D399" r:id="rId355" xr:uid="{5CCCD953-2139-4595-8FCF-D21E6F3932AB}"/>
    <hyperlink ref="D403" r:id="rId356" xr:uid="{6B7B62DF-FBA5-4CB9-A14F-A27C247232FF}"/>
    <hyperlink ref="D387" r:id="rId357" xr:uid="{85504DE8-0A6F-4585-AA23-F709203E2122}"/>
    <hyperlink ref="D394" r:id="rId358" xr:uid="{06B578BB-DCB4-4089-803B-B0AF2AE9F9D5}"/>
    <hyperlink ref="D171" r:id="rId359" xr:uid="{507ED057-E9E8-4B7B-86BE-73E065765242}"/>
    <hyperlink ref="D45" r:id="rId360" xr:uid="{C39D2701-5C3D-4F1D-8CE3-AB202BBBD16E}"/>
    <hyperlink ref="D468" r:id="rId361" xr:uid="{0AE0591C-2A8B-4ACE-A85D-EDFD5027C36D}"/>
    <hyperlink ref="D429" r:id="rId362" xr:uid="{49AD047B-3F92-4DB5-935A-2C04FCC3B730}"/>
    <hyperlink ref="D355" r:id="rId363" xr:uid="{0156B234-7595-417B-9F6E-8EB7038E8000}"/>
    <hyperlink ref="D353" r:id="rId364" xr:uid="{AF940F3C-FC14-4D01-AF79-D0F2B7036F8F}"/>
    <hyperlink ref="D294" r:id="rId365" xr:uid="{1219E0B6-8F3D-4BC3-9FEE-9F04970E21EF}"/>
    <hyperlink ref="D5" r:id="rId366" xr:uid="{06FCEC69-10CA-4325-AB19-96592053A3E0}"/>
    <hyperlink ref="D14" r:id="rId367" xr:uid="{3A9DDC58-F267-4025-8BD2-CA7FEFD1C8AE}"/>
    <hyperlink ref="D19" r:id="rId368" xr:uid="{5E30E441-C336-4B7C-B6C9-9D1BF0F4EA1C}"/>
    <hyperlink ref="D22" r:id="rId369" xr:uid="{2EAA86E3-D35E-453A-8A0A-3EE8D1BF4E79}"/>
    <hyperlink ref="D103" r:id="rId370" xr:uid="{B888F5A0-294E-452E-AB0E-E3E60D9A50FF}"/>
    <hyperlink ref="D104" r:id="rId371" xr:uid="{A6520A29-AE17-4F2C-A850-198EA96C7A3E}"/>
    <hyperlink ref="D113" r:id="rId372" xr:uid="{906039EC-C27B-4EE2-AED7-7CF23E1D8A5E}"/>
    <hyperlink ref="D115" r:id="rId373" xr:uid="{2E1ED769-166B-464E-8C5B-9C17C1B8C753}"/>
    <hyperlink ref="D116" r:id="rId374" xr:uid="{170E7CF1-F3B2-4073-87A5-2DB4F9D146ED}"/>
    <hyperlink ref="D117" r:id="rId375" xr:uid="{DDA4A3FA-827B-458F-8C25-5D3057CD5BD9}"/>
    <hyperlink ref="D120" r:id="rId376" xr:uid="{0172DD90-048C-470E-AD3B-E6741FE34451}"/>
    <hyperlink ref="D121" r:id="rId377" xr:uid="{8E709230-ABFF-4A58-BF29-34488F1E9D0C}"/>
    <hyperlink ref="D123" r:id="rId378" xr:uid="{8A38C70B-B9B4-4F4A-9F8A-32E7C1EA8EB3}"/>
    <hyperlink ref="D139" r:id="rId379" xr:uid="{202260AE-D12D-4D9B-95A6-3E2C12FD01DB}"/>
    <hyperlink ref="D151" r:id="rId380" xr:uid="{249B963C-7C51-4399-AA40-01EAD54C5395}"/>
    <hyperlink ref="D153" r:id="rId381" xr:uid="{64F24814-98B2-4FA3-BC65-94090DABD269}"/>
    <hyperlink ref="D155" r:id="rId382" xr:uid="{FB84DCD3-6162-43CF-B407-099A73153022}"/>
    <hyperlink ref="D158" r:id="rId383" display="Arezzio 7140627" xr:uid="{0C9CD6D1-5235-4FE0-875D-2BB85D514732}"/>
    <hyperlink ref="D162" r:id="rId384" xr:uid="{57B9C976-589E-4EC4-8DC8-38FAAEB63B76}"/>
    <hyperlink ref="D163" r:id="rId385" xr:uid="{20E5836A-5741-4933-A8B5-015F3B287CE1}"/>
    <hyperlink ref="D213" r:id="rId386" xr:uid="{D7077FAA-12F3-4356-AED2-62213C1108BA}"/>
    <hyperlink ref="D214" r:id="rId387" xr:uid="{DB6CD33C-BEE9-410B-8BEF-B1687251DB88}"/>
    <hyperlink ref="D215" r:id="rId388" xr:uid="{102435BD-CA3A-40B8-831C-F03345521E87}"/>
    <hyperlink ref="D220" r:id="rId389" xr:uid="{F42E9299-4419-4394-BB09-43D725838AA3}"/>
    <hyperlink ref="D221" r:id="rId390" xr:uid="{813C88CD-2925-474D-BC61-747384BDE756}"/>
    <hyperlink ref="D223" r:id="rId391" xr:uid="{0F54F1AE-0158-4214-B631-5E757AA366AC}"/>
    <hyperlink ref="D224" r:id="rId392" xr:uid="{C0F3C9B1-5909-4C70-8362-0A9A12488AFD}"/>
    <hyperlink ref="D226" r:id="rId393" xr:uid="{C0072411-4C60-4D1D-BA02-FB6351C04B30}"/>
    <hyperlink ref="D229" r:id="rId394" xr:uid="{D3BCF3AA-FDA8-4D78-90E9-1F6DC4240BA6}"/>
    <hyperlink ref="D230" r:id="rId395" xr:uid="{26817446-7C35-43B3-B867-DD6BFF8E72A0}"/>
    <hyperlink ref="D234" r:id="rId396" xr:uid="{AB3C462C-7868-4B9E-836B-6568D1626F85}"/>
    <hyperlink ref="D247" r:id="rId397" xr:uid="{7F67CAE8-D0D1-4B25-9DE2-E321EE87E237}"/>
    <hyperlink ref="D251" r:id="rId398" xr:uid="{22C30472-CC64-4D81-A3BC-DBAABAE45187}"/>
    <hyperlink ref="D253" r:id="rId399" xr:uid="{88E3CBCF-B52A-4C40-BC19-ED8C6E33AA7D}"/>
    <hyperlink ref="D255" r:id="rId400" xr:uid="{B00DFF58-83AA-4271-80E2-3BCCB48E9361}"/>
    <hyperlink ref="D272" r:id="rId401" xr:uid="{16C270B5-4EF3-4B56-8DF0-0758C5B54B5F}"/>
    <hyperlink ref="D305" r:id="rId402" display="Armour  27815-29185" xr:uid="{A323C1C9-1797-463D-A749-D591F7325FB4}"/>
    <hyperlink ref="D331" r:id="rId403" xr:uid="{C9C4E376-1FE2-4DA2-B0C5-26167206E9C7}"/>
    <hyperlink ref="D332" r:id="rId404" xr:uid="{1A23D9DC-21B6-40A4-91DB-6C2ED1DAFE0F}"/>
    <hyperlink ref="D333" r:id="rId405" xr:uid="{9BF1170A-2EDD-45ED-8168-9326218875AC}"/>
    <hyperlink ref="D345" r:id="rId406" xr:uid="{DFC47DED-8432-494D-BF45-3DCEFED6E09E}"/>
    <hyperlink ref="D346" r:id="rId407" xr:uid="{F020F6C0-DEC4-44EE-98A9-663DB1510C47}"/>
    <hyperlink ref="D348" r:id="rId408" xr:uid="{1617A1BD-C0B1-4F3E-BE5E-B06066D56A9F}"/>
    <hyperlink ref="D349" r:id="rId409" xr:uid="{E7AF3789-9F32-49E5-B08C-CCFAA7F373E6}"/>
    <hyperlink ref="D351" r:id="rId410" xr:uid="{A8F423AF-D8B2-4157-A3D1-972CACB79D8E}"/>
    <hyperlink ref="D352" r:id="rId411" xr:uid="{A39B6F6A-BBD7-4C45-970F-EE66B6C950D4}"/>
    <hyperlink ref="D374" r:id="rId412" xr:uid="{297704B4-5018-4C89-91E7-7A429B32A216}"/>
    <hyperlink ref="D377" r:id="rId413" xr:uid="{28B4B1A2-F64A-4EFE-89E1-C27B44EFA98E}"/>
    <hyperlink ref="D379" r:id="rId414" xr:uid="{AB50555B-55D8-4E22-BAB5-AD18DE42A6CF}"/>
    <hyperlink ref="D380" r:id="rId415" xr:uid="{86C0A076-0D09-4703-92D2-093FFD9C79DC}"/>
    <hyperlink ref="D381" r:id="rId416" xr:uid="{7E700E0B-5D00-4FB7-9BCA-AB91ADE7C11F}"/>
    <hyperlink ref="D469" r:id="rId417" xr:uid="{75C17921-156E-4E55-A0A0-BAC5A2C072F5}"/>
    <hyperlink ref="D12" r:id="rId418" xr:uid="{90B57B8B-0D3C-4871-BD5D-EB1EB2420FD2}"/>
    <hyperlink ref="D23" r:id="rId419" xr:uid="{BB615F3B-7590-41F7-854C-4467B5C61BB3}"/>
    <hyperlink ref="D118" r:id="rId420" xr:uid="{FA2BD541-4EF3-4993-9F80-7FEF48B0A54F}"/>
    <hyperlink ref="D119" r:id="rId421" xr:uid="{E7CC8500-8654-4721-B864-7A33F09ACC7C}"/>
    <hyperlink ref="D167" r:id="rId422" xr:uid="{ECCD8139-BB02-4C7A-80AF-4E7D67B2E6E1}"/>
    <hyperlink ref="D177" r:id="rId423" xr:uid="{E45B8106-D6F2-4637-9BBF-6636D01B7A07}"/>
    <hyperlink ref="D176" r:id="rId424" xr:uid="{16391A3A-DC71-4D2F-AC99-447CEA71572A}"/>
    <hyperlink ref="D185" r:id="rId425" xr:uid="{4E233AA6-19C8-4987-A9EA-9A904E4EF597}"/>
    <hyperlink ref="D184" r:id="rId426" xr:uid="{741545EE-FD48-4F34-A754-390CCFF60DF8}"/>
    <hyperlink ref="D186" r:id="rId427" xr:uid="{5BEA93E9-D8B8-4BB3-A521-94D43116FFD6}"/>
    <hyperlink ref="D202" r:id="rId428" xr:uid="{C9769C2F-3F7B-4316-8F45-64ADBAB748FD}"/>
    <hyperlink ref="D205" r:id="rId429" xr:uid="{C07FD1C9-66A7-4716-9388-B439ACF5E6F9}"/>
    <hyperlink ref="D219" r:id="rId430" xr:uid="{F44DB326-D0FF-4E58-8248-A5E07D8DEE9B}"/>
    <hyperlink ref="D248" r:id="rId431" xr:uid="{2262DEF4-01EC-479E-8523-31477B11633F}"/>
    <hyperlink ref="D254" r:id="rId432" xr:uid="{133A69C2-FA4B-46BF-B04E-4A6464F3059A}"/>
    <hyperlink ref="D256" r:id="rId433" xr:uid="{E94FBE21-D56D-45EE-B91E-2C7B991FFD41}"/>
    <hyperlink ref="D329" r:id="rId434" xr:uid="{3653C409-083C-4471-B1FE-41168E7846A0}"/>
    <hyperlink ref="D340" r:id="rId435" xr:uid="{18740807-8E43-4647-9B9D-BF5243F11D60}"/>
    <hyperlink ref="D343" r:id="rId436" xr:uid="{2496F10E-FB57-42DC-B438-EC9E42079557}"/>
    <hyperlink ref="D342" r:id="rId437" xr:uid="{F4DD7C54-1B4E-467B-B783-939D8F3CD22E}"/>
    <hyperlink ref="D347" r:id="rId438" xr:uid="{69C3F91A-C168-4D96-B9BE-3BF5A72C0A50}"/>
    <hyperlink ref="D350" r:id="rId439" xr:uid="{B5581DCB-D422-4C43-9149-FE155868E924}"/>
    <hyperlink ref="D360" r:id="rId440" xr:uid="{0F9E0337-6220-4842-AF5F-9CE42E37097E}"/>
    <hyperlink ref="D363" r:id="rId441" xr:uid="{0EB2E97E-2961-4243-9C78-B8E572EF33ED}"/>
    <hyperlink ref="D373" r:id="rId442" xr:uid="{72FF9B16-E4C4-4998-AAE2-4CA692A0FE72}"/>
    <hyperlink ref="D375" r:id="rId443" xr:uid="{DFD1A6D1-D69F-46E7-A148-D7CC6F57C748}"/>
    <hyperlink ref="D386" r:id="rId444" xr:uid="{E3134D26-3E10-494A-A824-2AA3CC3129E2}"/>
    <hyperlink ref="D390" r:id="rId445" xr:uid="{15D8B8A9-C54E-4081-B542-231218C2B152}"/>
    <hyperlink ref="D395" r:id="rId446" xr:uid="{A6EBB271-776B-4304-BE40-CCE5FCCD5628}"/>
    <hyperlink ref="D398" r:id="rId447" xr:uid="{4E96D06C-0C32-4F2E-B2A5-8DB7B7CF879B}"/>
    <hyperlink ref="D402" r:id="rId448" xr:uid="{4B626DC0-016E-425B-88EB-D8B9D7AA6071}"/>
    <hyperlink ref="D233" r:id="rId449" xr:uid="{073017FD-B09A-4AAE-9F54-E4081DD98B53}"/>
    <hyperlink ref="D382" r:id="rId450" xr:uid="{EF55CE76-2BA9-4DB9-8602-0D4124934F96}"/>
    <hyperlink ref="D435" r:id="rId451" xr:uid="{06F64B93-432A-4DFA-9DD1-E3362810A90A}"/>
    <hyperlink ref="D231" r:id="rId452" xr:uid="{F7DBA622-7C8A-4B1E-8053-AF013083EEB6}"/>
    <hyperlink ref="D232" r:id="rId453" xr:uid="{DC6C7F5D-6F70-4EB4-ABF4-0357B96CBD7D}"/>
    <hyperlink ref="D361" r:id="rId454" display="Stanislaus 71933-12521-4" xr:uid="{E18CFD43-B9C8-4412-A0EA-FEBB03423BC5}"/>
    <hyperlink ref="D27" r:id="rId455" display="Solis" xr:uid="{80D05FD4-7584-438E-87E0-0E259FFB1350}"/>
    <hyperlink ref="D29" r:id="rId456" xr:uid="{9D5C7505-48B6-4D68-9E4A-86745B88EDAE}"/>
    <hyperlink ref="D126" r:id="rId457" xr:uid="{C1DC9ADA-015C-465E-8DDD-DF0E367F74E9}"/>
    <hyperlink ref="D209" r:id="rId458" xr:uid="{1A53BC3B-918D-4906-84C8-17AD5EDB105B}"/>
    <hyperlink ref="D273" r:id="rId459" xr:uid="{DC7B1DDB-7592-4B54-B2B0-6D846E974A0D}"/>
    <hyperlink ref="D275" r:id="rId460" xr:uid="{46354352-C0C1-47A4-A6D0-EB72B6EA8DB5}"/>
    <hyperlink ref="D357" r:id="rId461" xr:uid="{1B739274-02CC-4E62-80F5-3E32039B4C5F}"/>
    <hyperlink ref="D423" r:id="rId462" xr:uid="{620E8E1F-8E9B-4FDB-993B-E82E214CF9F4}"/>
    <hyperlink ref="D504" r:id="rId463" xr:uid="{AD0743E3-AA0A-4C6F-85C0-908C40629EC2}"/>
    <hyperlink ref="D260" r:id="rId464" display="Envy" xr:uid="{CD734476-387D-4902-8E30-29897009542D}"/>
    <hyperlink ref="D261" r:id="rId465" xr:uid="{355F68C7-B683-4D31-AEE9-E2AA01B4CF21}"/>
    <hyperlink ref="D262" r:id="rId466" xr:uid="{8B7DCAB5-B8CD-416C-B93B-8F2969650ED2}"/>
    <hyperlink ref="D263" r:id="rId467" display="Envy" xr:uid="{6598B860-8A51-43ED-B61E-90F4E2F4866B}"/>
    <hyperlink ref="D264" r:id="rId468" xr:uid="{4737A2E0-CD1D-444B-932A-AC12C1EE7C99}"/>
    <hyperlink ref="D502" r:id="rId469" xr:uid="{36901BAA-92A9-4EE2-A5E5-7D0F09F8F003}"/>
    <hyperlink ref="D415" r:id="rId470" xr:uid="{B71E0D7F-0FEE-4800-9C96-9429B6865383}"/>
    <hyperlink ref="D218" r:id="rId471" xr:uid="{38A787D4-666C-414E-AE12-B445968C59D0}"/>
    <hyperlink ref="D189" r:id="rId472" xr:uid="{558AC052-BEAA-47E4-A796-EF3B447115E1}"/>
    <hyperlink ref="D18" r:id="rId473" xr:uid="{5B43A242-2F3C-49F6-A135-7DCC53A1D927}"/>
    <hyperlink ref="L518" r:id="rId474" xr:uid="{101F24A0-2648-46D9-BB10-0D1BC3943265}"/>
    <hyperlink ref="L514" r:id="rId475" xr:uid="{53CA0933-21D1-4835-AE4C-8FB56E63ACF3}"/>
    <hyperlink ref="L510" r:id="rId476" xr:uid="{2AB62E0C-2523-4017-94C1-867F55264D89}"/>
    <hyperlink ref="L504" r:id="rId477" xr:uid="{104D482F-269F-4CFA-AC69-6B95BD8A2646}"/>
    <hyperlink ref="L486" r:id="rId478" xr:uid="{2A14807C-DCAC-4644-8CC9-F7E5E899DE1C}"/>
    <hyperlink ref="L480:L483" r:id="rId479" display="X" xr:uid="{7276B5CD-16BE-4AA4-BE31-87B600758D5E}"/>
    <hyperlink ref="L460:L465" r:id="rId480" display="X" xr:uid="{D3A66454-D39D-4F3E-AD7D-559D3966DF7F}"/>
    <hyperlink ref="L458" r:id="rId481" xr:uid="{4ED3EDE7-B99B-4DBA-8EEB-55F857E0E257}"/>
    <hyperlink ref="L453:L454" r:id="rId482" display="X" xr:uid="{9CBB7658-D374-4D61-9019-851C5D04123F}"/>
    <hyperlink ref="L443:L448" r:id="rId483" display="X" xr:uid="{F1347FEC-AE63-4D27-A914-000893B43B98}"/>
    <hyperlink ref="L484" r:id="rId484" xr:uid="{EBA94122-00BE-48DB-831A-60755663DFC0}"/>
    <hyperlink ref="L470:L471" r:id="rId485" display="X" xr:uid="{C969CE5E-0D61-4E6A-8D07-DBB7D706EA41}"/>
    <hyperlink ref="L142:L149" r:id="rId486" display="X" xr:uid="{906E2976-3160-46B8-B518-28A99A447687}"/>
    <hyperlink ref="L387" r:id="rId487" xr:uid="{97163BD8-A7B3-4C16-B0EE-476426A32CD5}"/>
    <hyperlink ref="L391" r:id="rId488" xr:uid="{F978D718-700B-4017-BF0A-1417A6782B3B}"/>
    <hyperlink ref="L399" r:id="rId489" xr:uid="{C220522A-E3A4-41B0-BFD1-08D4B6C2F91F}"/>
    <hyperlink ref="L403" r:id="rId490" xr:uid="{56069543-AB09-4C00-ACFB-B500CFDC9CCD}"/>
    <hyperlink ref="L100" r:id="rId491" display="Exemption" xr:uid="{BE37FB98-314D-458E-9854-72ECC51E2244}"/>
    <hyperlink ref="L219" r:id="rId492" display="Exemption" xr:uid="{4E48CBBF-EBB7-4A67-B567-FD47A56547C4}"/>
    <hyperlink ref="L222" r:id="rId493" display="Exemption" xr:uid="{854D50FC-2B3B-46EF-A760-0306D3CA3414}"/>
    <hyperlink ref="L226" r:id="rId494" display="Exemption" xr:uid="{D751E93E-F2DE-4598-BCE2-88EB933BD3E6}"/>
    <hyperlink ref="L230" r:id="rId495" display="Exemption" xr:uid="{864977AE-7B24-4FC4-B386-2034E19BB26B}"/>
    <hyperlink ref="L232" r:id="rId496" display="Exemption" xr:uid="{6018BA69-08BC-433E-8347-E9FC94F43D87}"/>
    <hyperlink ref="L234" r:id="rId497" display="Exemption" xr:uid="{0D00E032-CC99-47A3-8588-9CA5D17BB9A3}"/>
    <hyperlink ref="L243" r:id="rId498" display="Exemption" xr:uid="{BE0F7197-5F2F-406B-9AE7-7CFC19EC1344}"/>
    <hyperlink ref="L244" r:id="rId499" display="Exemption" xr:uid="{516B8E9F-17B4-4506-ADE4-8476B0BECAEE}"/>
    <hyperlink ref="L245" r:id="rId500" display="Exemption" xr:uid="{8157974D-3D0B-4B92-8D45-233A1DED2BF4}"/>
    <hyperlink ref="L246" r:id="rId501" display="Exemption" xr:uid="{DAEDDD2F-0CE3-4580-AEB9-36AAC043E30E}"/>
    <hyperlink ref="L247" r:id="rId502" display="Exemption" xr:uid="{27139E28-7196-4185-9D81-0026A567E76A}"/>
    <hyperlink ref="L248" r:id="rId503" display="Exemption" xr:uid="{4D919A3F-8AE6-4DBE-B17B-225102EC23D5}"/>
    <hyperlink ref="L251" r:id="rId504" display="Exemption" xr:uid="{4357BD05-411D-4119-BA16-00AFBAC7AF6C}"/>
    <hyperlink ref="L253" r:id="rId505" display="Exemption" xr:uid="{D61AE606-2374-4945-943C-2E33257235FC}"/>
    <hyperlink ref="L254" r:id="rId506" display="Exemption" xr:uid="{352366D0-B1BF-4DB5-88A8-D81678021C68}"/>
    <hyperlink ref="L255" r:id="rId507" display="Exemption" xr:uid="{42AF8DC8-E12C-498C-8595-1413564268B6}"/>
    <hyperlink ref="L256" r:id="rId508" display="Exemption" xr:uid="{63D15079-16A6-4228-B050-FDE3BBEFED12}"/>
    <hyperlink ref="L257" r:id="rId509" display="Exemption" xr:uid="{EDE37939-ED81-4295-B2C3-7775B5ADD59F}"/>
    <hyperlink ref="L258" r:id="rId510" display="Exemption" xr:uid="{D4DE5E34-A0D0-4136-B4F5-974472CF8E1C}"/>
    <hyperlink ref="L259" r:id="rId511" display="Exemption" xr:uid="{E68D8800-1EB8-4135-B24D-6D5D0747493A}"/>
    <hyperlink ref="L249" r:id="rId512" display="Exemption" xr:uid="{4F46D23A-F206-4A78-91CF-B9F400E2A071}"/>
    <hyperlink ref="L250" r:id="rId513" display="Exemption" xr:uid="{8E357558-F999-4E19-AC65-8C257956F06F}"/>
    <hyperlink ref="L252" r:id="rId514" display="Exemption" xr:uid="{32B1185B-2DF2-4E75-B81E-BBD4689E72D7}"/>
    <hyperlink ref="L265" r:id="rId515" display="Exemption" xr:uid="{AD890CC6-01F7-4C30-949B-27963E1B83DD}"/>
    <hyperlink ref="L337" r:id="rId516" display="Exemption" xr:uid="{9D22764D-15D8-437A-A312-F3CFBCC39B3B}"/>
    <hyperlink ref="L348" r:id="rId517" display="Exemption" xr:uid="{0563FE6F-29A1-4B72-96E9-FFC780B2017E}"/>
    <hyperlink ref="L392" r:id="rId518" display="Exemption" xr:uid="{F90B2D97-8029-4793-97B3-FCBC794694A2}"/>
    <hyperlink ref="L521:L524" r:id="rId519" display="Exemption" xr:uid="{D2D6203B-D9F1-4D92-A21E-30044C1AA98B}"/>
    <hyperlink ref="L526:L539" r:id="rId520" display="Exemption" xr:uid="{7AF406BC-BF8C-4E46-B53F-C358F7D756DF}"/>
    <hyperlink ref="L542" r:id="rId521" display="Exemption" xr:uid="{C45BFE89-E0DD-445E-A3A4-B3D3182EFEBA}"/>
    <hyperlink ref="L3" r:id="rId522" xr:uid="{605B698F-78D1-4F3C-8250-2663BE5EF882}"/>
    <hyperlink ref="L4" r:id="rId523" xr:uid="{E5A994DE-F37B-4458-90D0-7D32AD692118}"/>
    <hyperlink ref="L5" r:id="rId524" xr:uid="{EB567D0B-B677-420C-BD90-02F1073446EB}"/>
    <hyperlink ref="L19" r:id="rId525" xr:uid="{DA31109C-640C-4DF2-926C-BFE34191909A}"/>
    <hyperlink ref="L22" r:id="rId526" xr:uid="{7B6EC2A8-4755-4171-9F9B-D98B3765D4E5}"/>
    <hyperlink ref="L24" r:id="rId527" xr:uid="{3E2A82E0-6E3E-45BA-8E93-4652EE1AB152}"/>
    <hyperlink ref="L41" r:id="rId528" xr:uid="{1F48482D-AB76-4034-9D7E-97DC8C89C3F4}"/>
    <hyperlink ref="L43" r:id="rId529" xr:uid="{E3956D37-C4D4-4FD1-8DA7-34EC33B1AD5A}"/>
    <hyperlink ref="L46" r:id="rId530" xr:uid="{72B52BE8-AA9B-4B10-AEC7-1183B323B9AF}"/>
    <hyperlink ref="L6" r:id="rId531" xr:uid="{9A6806EE-2CD2-410F-88BF-4CF69DF4BD7E}"/>
    <hyperlink ref="L8" r:id="rId532" xr:uid="{C1092C15-B0F6-4E4D-B928-AE3C3C085CE8}"/>
    <hyperlink ref="L14" r:id="rId533" xr:uid="{3454DAD2-35CB-486F-870C-1D027831E0FA}"/>
    <hyperlink ref="L18" r:id="rId534" xr:uid="{59FCE18E-C7AA-43E7-B33F-9CA29BDFE810}"/>
    <hyperlink ref="L21" r:id="rId535" xr:uid="{F1AEB4BC-2482-4659-87E7-FAEBA4C4ABB4}"/>
    <hyperlink ref="L25" r:id="rId536" xr:uid="{8C30B649-95D3-4EA8-829C-F039D803CF93}"/>
    <hyperlink ref="L26" r:id="rId537" xr:uid="{C23B79A1-756B-4237-ABE7-823E203AC82C}"/>
    <hyperlink ref="L53" r:id="rId538" xr:uid="{735656A1-5D9E-4C00-93D9-7A337EE90F60}"/>
    <hyperlink ref="L72" r:id="rId539" xr:uid="{7C75C816-E2B5-43EA-AA7F-A16254501D4B}"/>
    <hyperlink ref="L7" r:id="rId540" xr:uid="{02CB7B77-7AC6-4A4B-9175-7D8C1F1FD3D4}"/>
    <hyperlink ref="L9" r:id="rId541" xr:uid="{B887FA74-A554-4E8D-97CC-F0DC0340AB4D}"/>
    <hyperlink ref="L10" r:id="rId542" xr:uid="{D438A5B3-F036-44DB-BE80-CC548E5DC73D}"/>
    <hyperlink ref="L45" r:id="rId543" xr:uid="{82BB378B-CB95-451E-BDA4-2FA7C5F77FA4}"/>
    <hyperlink ref="L11" r:id="rId544" xr:uid="{C674E8C0-0209-4677-A184-1AD99CA94341}"/>
    <hyperlink ref="L12" r:id="rId545" xr:uid="{FA91E12A-7EB8-4A4C-8FEA-AC664ED71369}"/>
    <hyperlink ref="L13" r:id="rId546" xr:uid="{D2AB8FBE-113C-4BF7-BF36-E5BD5B626E99}"/>
    <hyperlink ref="L15" r:id="rId547" xr:uid="{9ED98C1D-CCA9-47FB-8D91-22A016687EC2}"/>
    <hyperlink ref="L59:L65" r:id="rId548" display="X" xr:uid="{5C9A5E24-588A-4EB8-966D-831AC59A38C1}"/>
    <hyperlink ref="L17" r:id="rId549" xr:uid="{6B9DD99B-C571-491C-B438-33AE68C13380}"/>
    <hyperlink ref="L20" r:id="rId550" xr:uid="{093D36DD-8C89-4E3B-88DF-93299C00EAB6}"/>
    <hyperlink ref="L23" r:id="rId551" xr:uid="{C89673E7-B2A2-45A0-9906-EA08C879C68B}"/>
    <hyperlink ref="L31" r:id="rId552" xr:uid="{58E88E74-3073-4BEC-A0DD-C816C2CB4EF4}"/>
    <hyperlink ref="L32" r:id="rId553" xr:uid="{7BE6B9C8-7E93-474C-91FC-8CB6609790C3}"/>
    <hyperlink ref="L33:L34" r:id="rId554" display="X" xr:uid="{9824FCE2-A2A5-42E2-9C45-4A2D43476562}"/>
    <hyperlink ref="L35:L40" r:id="rId555" display="X" xr:uid="{DE2F09A4-DF6D-4CF8-8235-203CC0920CEA}"/>
    <hyperlink ref="L44" r:id="rId556" xr:uid="{E28EC1DA-725A-4A91-8025-6B2BD2EDF5BE}"/>
    <hyperlink ref="L47" r:id="rId557" xr:uid="{5EF5AD29-D541-4CB7-BB5C-77C5452BC99F}"/>
    <hyperlink ref="L48" r:id="rId558" xr:uid="{CFC2338A-620F-4CB5-8846-B4F7ABCCB8D9}"/>
    <hyperlink ref="L49:L50" r:id="rId559" display="X" xr:uid="{7D837F1A-8AE2-452C-AE1D-F5334496D886}"/>
    <hyperlink ref="L51" r:id="rId560" xr:uid="{AF90FD91-3624-4BC1-95D6-C4E24A3D1767}"/>
    <hyperlink ref="L52" r:id="rId561" xr:uid="{7DEAF425-6B3E-4CE7-9AC8-5D142126C346}"/>
    <hyperlink ref="L164" r:id="rId562" xr:uid="{506E867C-7580-4792-9E55-AF25CF03B2D2}"/>
    <hyperlink ref="L166" r:id="rId563" xr:uid="{1E6883B0-BAA6-4603-B921-40EB69769EC0}"/>
    <hyperlink ref="L54:L56" r:id="rId564" display="X" xr:uid="{C8E359F9-4976-41F8-9832-4F6FEF3204B3}"/>
    <hyperlink ref="L57:L58" r:id="rId565" display="X" xr:uid="{D860B3B2-A11E-4D5D-9580-2C406DC075AA}"/>
    <hyperlink ref="L66" r:id="rId566" xr:uid="{7185D6E9-2205-4956-A0DB-9BF88807B996}"/>
    <hyperlink ref="L70" r:id="rId567" xr:uid="{63960D10-9614-4E0B-81D6-5EE9FC8E0D58}"/>
    <hyperlink ref="L73:L74" r:id="rId568" display="X" xr:uid="{6D6648DA-D998-4B2F-B828-71EF6CD4A5B1}"/>
    <hyperlink ref="L71" r:id="rId569" xr:uid="{4D70387C-88A4-4D56-A956-3D2A7C9130D2}"/>
    <hyperlink ref="L76:L86" r:id="rId570" display="X" xr:uid="{822617E4-9E71-452C-9247-2AF1E19F870A}"/>
    <hyperlink ref="L91" r:id="rId571" xr:uid="{9730D2E0-B7D2-4048-8E62-34C47FBD268F}"/>
    <hyperlink ref="L87:L90" r:id="rId572" display="X" xr:uid="{49AC4B9C-2285-4CAA-B454-5DBFF6731E12}"/>
    <hyperlink ref="L16" r:id="rId573" xr:uid="{148681A0-A1D0-439E-B600-BE25704BD1F1}"/>
    <hyperlink ref="L96:L97" r:id="rId574" display="X" xr:uid="{C5596E13-0A33-4F3D-9B43-ADA2F5D5E6F4}"/>
    <hyperlink ref="L99" r:id="rId575" xr:uid="{FBA51CD6-9BF2-4C7A-8DD7-0A336C7803A9}"/>
    <hyperlink ref="L101" r:id="rId576" xr:uid="{93F07F39-3177-4E55-B008-7C34350E6807}"/>
    <hyperlink ref="L105" r:id="rId577" xr:uid="{AC6CDAA4-405B-46D7-88A5-5918E31F2E82}"/>
    <hyperlink ref="L122" r:id="rId578" xr:uid="{7F9A1DFF-C850-4EA6-B473-11556252C3EE}"/>
    <hyperlink ref="L140" r:id="rId579" xr:uid="{5E70DBE8-33C4-4556-9EA5-7A81CFA4C352}"/>
    <hyperlink ref="L42" r:id="rId580" xr:uid="{7654718C-AB69-4880-9888-A19923A773D8}"/>
    <hyperlink ref="L154" r:id="rId581" xr:uid="{751D9C17-5E93-4C62-824D-89ECDDFD5615}"/>
    <hyperlink ref="L159:L161" r:id="rId582" display="X" xr:uid="{7903764D-3BEE-4368-9E28-B19F89594609}"/>
    <hyperlink ref="L175" r:id="rId583" xr:uid="{CBEEF8BE-4F84-4DD0-A887-098F9FB9E2C4}"/>
    <hyperlink ref="L172" r:id="rId584" xr:uid="{7872F45F-ABC6-4F2E-9AF2-50B87FF6F68A}"/>
    <hyperlink ref="L171" r:id="rId585" xr:uid="{60DDF606-7E12-46F9-83CD-FD67C8E572FA}"/>
    <hyperlink ref="L225" r:id="rId586" xr:uid="{D769F0D0-CE1F-477D-9A13-AA3F665F07F6}"/>
    <hyperlink ref="L384" r:id="rId587" xr:uid="{B4FB89BB-B805-4875-A194-5328DC42AD84}"/>
    <hyperlink ref="L393:L394" r:id="rId588" display="X" xr:uid="{3E4BE3FC-06D6-4515-869B-7D298D448E3E}"/>
    <hyperlink ref="L407" r:id="rId589" xr:uid="{F4552627-BED3-4DC3-93C9-5228C9E19520}"/>
    <hyperlink ref="L315" r:id="rId590" xr:uid="{997F484F-62C5-4C54-A58E-A2240D4CAC97}"/>
    <hyperlink ref="L318" r:id="rId591" xr:uid="{4C92C768-DD8E-4E6D-A43C-D0701DA866EA}"/>
    <hyperlink ref="L326" r:id="rId592" xr:uid="{E060A402-932B-4501-BE97-1858AAAFB54B}"/>
    <hyperlink ref="L320" r:id="rId593" xr:uid="{40C4AE2A-DDC3-4974-9D39-C25335EBFE1B}"/>
    <hyperlink ref="L322" r:id="rId594" xr:uid="{742FE740-0C71-4595-A43E-C85AD98BC26D}"/>
    <hyperlink ref="L325" r:id="rId595" xr:uid="{F756F482-8753-4CA1-8EEA-7C02A5020987}"/>
    <hyperlink ref="L317" r:id="rId596" xr:uid="{4D110BE7-8F72-4AB7-8431-386E81D4B239}"/>
    <hyperlink ref="L385" r:id="rId597" xr:uid="{0143BEF4-4244-4109-96F9-4A46D214B7DC}"/>
    <hyperlink ref="L389" r:id="rId598" xr:uid="{7A436775-1B49-4F12-A941-95C2B91552B4}"/>
    <hyperlink ref="L397" r:id="rId599" xr:uid="{24687E79-FD0D-48DE-9A18-2077A30F6FFB}"/>
    <hyperlink ref="L401" r:id="rId600" xr:uid="{1442729F-03A0-45EB-8AD1-F1002C2AC188}"/>
    <hyperlink ref="L400" r:id="rId601" xr:uid="{DDBB2CEA-2B9F-4417-A30E-26A7B4CB9022}"/>
    <hyperlink ref="L404" r:id="rId602" xr:uid="{EA17D2AA-4757-4D61-8852-E1647E16F0A0}"/>
    <hyperlink ref="L388" r:id="rId603" xr:uid="{22F12D79-F9CD-4704-A4E5-C1584603177B}"/>
    <hyperlink ref="L278:L280" r:id="rId604" display="X" xr:uid="{94B33FAC-67FF-47B2-A270-50CBE22E9BA7}"/>
    <hyperlink ref="L309" r:id="rId605" xr:uid="{1AA898E0-6ED8-4A15-9145-B957DFC97172}"/>
    <hyperlink ref="L408" r:id="rId606" xr:uid="{0E785412-3E39-4F6F-B052-A658605D9D12}"/>
    <hyperlink ref="L411" r:id="rId607" xr:uid="{9D265737-0E33-4037-B839-CD88E7CE6306}"/>
    <hyperlink ref="L420" r:id="rId608" xr:uid="{7CFB169F-C166-4545-A5CC-B638220073E9}"/>
    <hyperlink ref="L413" r:id="rId609" xr:uid="{A0C04A37-AA5F-497D-896D-B0A383CBD967}"/>
    <hyperlink ref="L414" r:id="rId610" xr:uid="{81FB3F08-EEBA-4B46-9403-396A7124497A}"/>
    <hyperlink ref="L418" r:id="rId611" xr:uid="{73DB9955-8116-462B-A115-4B03BDDF8073}"/>
    <hyperlink ref="L419" r:id="rId612" xr:uid="{AD2F89C0-8510-401D-909A-4068CB0CEBE9}"/>
    <hyperlink ref="L416:L417" r:id="rId613" display="X" xr:uid="{78C96C28-7390-4701-A5BF-A71492E87C75}"/>
    <hyperlink ref="L406" r:id="rId614" xr:uid="{0BF43FB4-B88B-4218-B133-026B0BCB7014}"/>
    <hyperlink ref="L409:L410" r:id="rId615" display="X" xr:uid="{D37906D4-34C8-4E69-A9FF-A0B59056934B}"/>
    <hyperlink ref="L430" r:id="rId616" xr:uid="{132F45BB-0BE5-49D6-931B-E98551430BEF}"/>
    <hyperlink ref="L438" r:id="rId617" xr:uid="{3EA4E8B8-1F39-4872-93A0-6D6AE183FA2E}"/>
    <hyperlink ref="L293" r:id="rId618" xr:uid="{0A85BF4E-5365-43F4-BFEC-1A8356FFE9FF}"/>
    <hyperlink ref="L295" r:id="rId619" xr:uid="{2E7F370F-EF33-4554-8A4F-F98999B9DE73}"/>
    <hyperlink ref="L297:L298" r:id="rId620" display="X" xr:uid="{B72FF3AD-161D-4C73-A8D9-68C493EE7C37}"/>
    <hyperlink ref="L289" r:id="rId621" xr:uid="{D02D5C88-35A6-46DD-8269-E7AD8B82D293}"/>
    <hyperlink ref="L285" r:id="rId622" xr:uid="{55B93892-DF5B-4695-86F4-58498FBF2006}"/>
    <hyperlink ref="L288" r:id="rId623" xr:uid="{5FBFC668-2DEF-4A64-85A8-0853F9E08693}"/>
    <hyperlink ref="L292" r:id="rId624" xr:uid="{906E6B18-DC36-4EC3-A783-0F87779181B4}"/>
    <hyperlink ref="L302" r:id="rId625" xr:uid="{8DF47CB9-F3FF-4A62-A6B8-1A2E67EFEE73}"/>
    <hyperlink ref="L300" r:id="rId626" xr:uid="{05854D19-0A7B-4E98-96F6-6F6979E7132A}"/>
    <hyperlink ref="L294" r:id="rId627" xr:uid="{A9C35824-59FB-4207-8204-BF93E2B0DB20}"/>
    <hyperlink ref="L439:L442" r:id="rId628" display="X" xr:uid="{28303752-3333-4D06-BAA1-D240EFB03738}"/>
    <hyperlink ref="L451:L452" r:id="rId629" display="X" xr:uid="{217E96B7-205D-4B6A-AFB9-F8E4356B1B6F}"/>
    <hyperlink ref="L489" r:id="rId630" xr:uid="{BB8BC100-2447-486F-B4A3-B1B605BEEC20}"/>
    <hyperlink ref="L540" r:id="rId631" xr:uid="{CBFF8A21-749C-49F3-8C58-B391C6ADA005}"/>
    <hyperlink ref="L165" r:id="rId632" xr:uid="{20D92D31-E13B-4853-AA2E-321268035064}"/>
    <hyperlink ref="L195" r:id="rId633" xr:uid="{AA83D9AD-82E6-47CB-AA02-542D650F5CAB}"/>
    <hyperlink ref="L196" r:id="rId634" xr:uid="{DD9556B8-77BE-4008-9C02-BF64396DF983}"/>
    <hyperlink ref="L197" r:id="rId635" xr:uid="{9C1A1C0E-5090-4BE7-A444-3817300A4164}"/>
    <hyperlink ref="L198" r:id="rId636" xr:uid="{4D503D7C-7ACF-4297-93CF-E72F0A01173C}"/>
    <hyperlink ref="L199" r:id="rId637" xr:uid="{796E8A8B-2D70-4AA9-AC64-A672A19771C4}"/>
    <hyperlink ref="L200" r:id="rId638" xr:uid="{DBEA3711-C407-4EDE-9CD6-08CE175FDD14}"/>
    <hyperlink ref="L201" r:id="rId639" xr:uid="{E17E3641-2D03-40F4-8082-CD82E69F90B3}"/>
    <hyperlink ref="L203" r:id="rId640" xr:uid="{44908AEF-98A2-4219-9116-7D63381435B5}"/>
    <hyperlink ref="L204" r:id="rId641" xr:uid="{EE5C5C4D-31B5-4804-9AC0-68F13E071D92}"/>
    <hyperlink ref="L206" r:id="rId642" xr:uid="{E8FB0273-BE3B-459C-A987-80C82FEC943C}"/>
    <hyperlink ref="L208" r:id="rId643" xr:uid="{E7273A9C-F1F6-4755-9023-DF2AEAD36AEB}"/>
    <hyperlink ref="L210" r:id="rId644" xr:uid="{12E80704-1AD5-4AB8-B514-FB5CB36C400A}"/>
    <hyperlink ref="L211" r:id="rId645" xr:uid="{8E761C8A-F32B-4826-9B6E-2BD5C22B1B2E}"/>
    <hyperlink ref="L102" r:id="rId646" xr:uid="{2B5962CB-3229-46EA-B9A7-5D7F26798322}"/>
    <hyperlink ref="L112" r:id="rId647" xr:uid="{CC5453B5-336D-4C82-8334-999B07CFB971}"/>
    <hyperlink ref="L138" r:id="rId648" xr:uid="{47CCE2F6-4300-4296-A097-BFF99B5578C0}"/>
    <hyperlink ref="L110" r:id="rId649" xr:uid="{08113B1F-BC76-47E8-82E4-621341538143}"/>
    <hyperlink ref="L128" r:id="rId650" xr:uid="{DBEAB6AC-F12A-4312-9013-439036FAEAE7}"/>
    <hyperlink ref="L231" r:id="rId651" display="Exemption" xr:uid="{81AE94A8-5748-42EF-8684-CB3AB7975364}"/>
    <hyperlink ref="L209" r:id="rId652" xr:uid="{3F16AC62-5ACB-4F46-9D2F-86DBDC277333}"/>
    <hyperlink ref="L275" r:id="rId653" xr:uid="{AAFD3738-2BAF-43D1-BD76-397B2E356C70}"/>
    <hyperlink ref="L260" r:id="rId654" display="Exemption" xr:uid="{5625DE3E-1A4A-4D21-B5E1-34D64593F14B}"/>
    <hyperlink ref="L261" r:id="rId655" display="Exemption" xr:uid="{29EF0821-425D-4E8C-A355-97A9FA4C2F2C}"/>
    <hyperlink ref="L262" r:id="rId656" display="Exemption" xr:uid="{CA1FC600-DD04-4867-B40D-D0D0089D4B66}"/>
    <hyperlink ref="L263" r:id="rId657" display="Exemption" xr:uid="{153DB2A6-25C1-45CE-B772-EE1CB0EC42F4}"/>
    <hyperlink ref="L264" r:id="rId658" display="Exemption" xr:uid="{AC95849E-F682-4D1E-8AA9-CA7C673E4B36}"/>
    <hyperlink ref="L29" r:id="rId659" display="Exemption" xr:uid="{836DC2DC-6DF7-4EAF-BB35-7FC4F98BAFF7}"/>
    <hyperlink ref="L27" r:id="rId660" display="Exemption" xr:uid="{268875C9-DAD4-439A-91BD-FEBDB773787A}"/>
    <hyperlink ref="L422" r:id="rId661" display="Exemption" xr:uid="{252990FF-6D53-4B9C-9CE0-CD33009B4614}"/>
    <hyperlink ref="L310" r:id="rId662" xr:uid="{AA49B06B-C1E0-4C25-8F11-17687AE01DD0}"/>
    <hyperlink ref="L415" r:id="rId663" xr:uid="{B3E562AF-6985-42E3-84BC-D81974E24B51}"/>
    <hyperlink ref="D281" r:id="rId664" xr:uid="{FB16A2CE-DAE3-43F7-88C5-3913E3D3EB61}"/>
    <hyperlink ref="D279" r:id="rId665" xr:uid="{AC1EF8D1-EE60-42E9-9DFC-5498F2933F09}"/>
    <hyperlink ref="L67" r:id="rId666" xr:uid="{62B784A1-49F9-47FD-815F-1DAB36E40460}"/>
    <hyperlink ref="L68" r:id="rId667" xr:uid="{938F5744-23A9-4F26-8810-84C412AB4219}"/>
    <hyperlink ref="D67" r:id="rId668" xr:uid="{5840865A-F7B0-46B3-931C-8427DA5D11C1}"/>
    <hyperlink ref="D68" r:id="rId669" xr:uid="{CB4FB33F-B995-47E8-9AFD-15DCDD2405C4}"/>
    <hyperlink ref="L92" r:id="rId670" xr:uid="{8B992B61-0019-48D6-A83B-B7877F71FC17}"/>
    <hyperlink ref="L93" r:id="rId671" xr:uid="{105A6C23-8256-4F03-AA1B-7CD4A0A3A538}"/>
    <hyperlink ref="L94" r:id="rId672" xr:uid="{10C9E85F-A55D-4533-AF0C-DF11CF5E5C72}"/>
    <hyperlink ref="L95" r:id="rId673" xr:uid="{AC4C6940-B75A-47D3-BCF1-85FE17EE947A}"/>
    <hyperlink ref="D91" r:id="rId674" display="GM  14883000" xr:uid="{1C9E9E33-2915-472C-A40D-C35C17924B7E}"/>
    <hyperlink ref="D92" r:id="rId675" display="GM  14886000" xr:uid="{5B888AB1-D130-41C8-BB02-99CB5A5C0E4B}"/>
    <hyperlink ref="D93" r:id="rId676" display="GM  14885000" xr:uid="{06BE507F-E0E1-4E16-87DD-682D1301DA73}"/>
    <hyperlink ref="D94" r:id="rId677" display="GM  14882000" xr:uid="{5FAAFA12-E7FF-4BF7-ADB4-5C44742D069A}"/>
    <hyperlink ref="D95" r:id="rId678" xr:uid="{AA164F2D-C001-4E48-B7C0-DE460D4B8340}"/>
    <hyperlink ref="M281" r:id="rId679" xr:uid="{A9350BEA-7B80-4C43-8BEA-7D5C87F0FE4D}"/>
    <hyperlink ref="M279" r:id="rId680" xr:uid="{B8B725B1-013F-478A-A2AC-2A8D00D1BFDE}"/>
    <hyperlink ref="M278" r:id="rId681" xr:uid="{3566BB59-5682-4493-A96C-B9746E805B24}"/>
    <hyperlink ref="M280" r:id="rId682" xr:uid="{88F0A32B-904D-496A-A0F3-DF78FBAEBDD2}"/>
    <hyperlink ref="M173" r:id="rId683" xr:uid="{BCDDCCE7-DBDC-475D-BD97-74ED3EDB71DB}"/>
    <hyperlink ref="M174" r:id="rId684" xr:uid="{49724160-E257-4D8B-B788-D6429658DFA3}"/>
    <hyperlink ref="M276" r:id="rId685" xr:uid="{C230B6F2-FC3A-4308-9056-A402F5C09A03}"/>
    <hyperlink ref="E99" r:id="rId686" xr:uid="{BDA02E1B-E247-4043-9DDE-CAB9D4D10440}"/>
    <hyperlink ref="E101" r:id="rId687" xr:uid="{E2E2D371-7549-4EF2-843F-50E125604366}"/>
    <hyperlink ref="E105" r:id="rId688" xr:uid="{5BCBCE2B-89E5-447A-B61B-85BE118E50F2}"/>
    <hyperlink ref="E122" r:id="rId689" xr:uid="{1402AD17-4CBE-45CE-933E-66C79C60F9E7}"/>
    <hyperlink ref="E140" r:id="rId690" xr:uid="{156F1C59-311A-4B47-88A8-B24C7CD574E3}"/>
    <hyperlink ref="E127" r:id="rId691" xr:uid="{06FEB9E4-703C-43AF-9589-5B7DED65D4F3}"/>
    <hyperlink ref="E114" r:id="rId692" xr:uid="{6B87985B-97E5-487C-9A74-F267CB50733D}"/>
    <hyperlink ref="E108" r:id="rId693" xr:uid="{04C06AF1-B31F-4FD5-B80A-72014D96D029}"/>
    <hyperlink ref="E179" r:id="rId694" xr:uid="{27033BC7-4D5A-4D47-B767-C61DA041C5D0}"/>
    <hyperlink ref="E180" r:id="rId695" xr:uid="{73469352-EA11-4C67-A590-5678456AB830}"/>
    <hyperlink ref="E225" r:id="rId696" xr:uid="{2D1A84C3-1734-421D-9AF8-AB9CDE7BF084}"/>
    <hyperlink ref="E339" r:id="rId697" xr:uid="{0A2A107F-DC1F-4CE1-8061-156A91B95AEC}"/>
    <hyperlink ref="E338" r:id="rId698" xr:uid="{A7B3A0A4-7674-4DA4-9C8A-EC383D6FAFE8}"/>
    <hyperlink ref="E378" r:id="rId699" xr:uid="{C5979FD8-3A5B-4131-8634-8851518263B4}"/>
    <hyperlink ref="E354" r:id="rId700" xr:uid="{819D858B-EB46-4690-AEF7-125876A5DAD5}"/>
    <hyperlink ref="E436" r:id="rId701" xr:uid="{A35634F8-9661-4C05-A97A-E6628AC2B734}"/>
    <hyperlink ref="E465" r:id="rId702" display="Frito Lay 6239" xr:uid="{C827C7B5-EF76-4E53-AFF6-6607C002B17D}"/>
    <hyperlink ref="E493" r:id="rId703" xr:uid="{A610E9C5-8395-43B5-A219-976DD82FA42B}"/>
    <hyperlink ref="E495" r:id="rId704" xr:uid="{57F519B9-8F88-48D5-907E-AEBE2833514B}"/>
    <hyperlink ref="E451" r:id="rId705" xr:uid="{C74F440D-6F2F-4C04-925A-BE061CE587A1}"/>
    <hyperlink ref="E330" r:id="rId706" xr:uid="{F7D26D5A-6741-4BA1-9E99-E08E2F324974}"/>
    <hyperlink ref="E450" r:id="rId707" xr:uid="{87E8563C-AA3A-4110-A2CB-E19D60A423D1}"/>
    <hyperlink ref="E216" r:id="rId708" display="Bush's Best" xr:uid="{F7A74598-1B6A-474B-9A6D-269A278D11BE}"/>
    <hyperlink ref="E337" r:id="rId709" xr:uid="{2752868F-F15D-424A-B15E-A4AE782A4E32}"/>
    <hyperlink ref="E397" r:id="rId710" xr:uid="{99681FF6-7CB1-4496-B905-C08008AD3453}"/>
    <hyperlink ref="E389" r:id="rId711" xr:uid="{C076EEE7-FC2E-4A7C-A420-0159CFB6993A}"/>
    <hyperlink ref="E385" r:id="rId712" xr:uid="{5CFDE9BA-8957-44C8-84F4-F71314253616}"/>
    <hyperlink ref="E100" r:id="rId713" display="Simplot" xr:uid="{0C915C2D-5AA9-4211-9F7D-45798DC95930}"/>
    <hyperlink ref="E102" r:id="rId714" xr:uid="{E304C017-5C62-4001-B522-6435DF389FDF}"/>
    <hyperlink ref="E174" r:id="rId715" xr:uid="{08F78558-8190-4B78-A86A-FA5393DB983B}"/>
    <hyperlink ref="E173" r:id="rId716" xr:uid="{D00C0C5F-DEF8-483A-A47F-81F8997CF93C}"/>
    <hyperlink ref="E217" r:id="rId717" xr:uid="{FE2B9253-1BF1-4A6F-89FE-77F6A175A2FC}"/>
    <hyperlink ref="E409" r:id="rId718" xr:uid="{1387C229-EE70-4CE0-B767-A2B66FE8BE81}"/>
    <hyperlink ref="E310" r:id="rId719" xr:uid="{6214703D-C0FD-4DF0-BB15-B85DBD8BED31}"/>
    <hyperlink ref="E72" r:id="rId720" xr:uid="{5B81B8F7-4123-44BD-B189-204FCDD57C8D}"/>
    <hyperlink ref="E407" r:id="rId721" xr:uid="{153AD863-BC17-455F-A1EF-12942D6D0132}"/>
    <hyperlink ref="E427" r:id="rId722" xr:uid="{9E54B0ED-DE25-4661-A2A8-4434EBAB388B}"/>
    <hyperlink ref="E428" r:id="rId723" xr:uid="{8C056E35-E2D9-450A-A3B6-BDEBD76736A7}"/>
    <hyperlink ref="E404" r:id="rId724" xr:uid="{F12A518A-0F33-4452-8F73-8EA7A742AF50}"/>
    <hyperlink ref="E431" r:id="rId725" xr:uid="{64650B3F-EB0A-4D6B-A1D6-2ED196EEB4B8}"/>
    <hyperlink ref="E169" r:id="rId726" xr:uid="{19FD6226-321D-45AE-A42A-4EA73B51FD0F}"/>
    <hyperlink ref="E168" r:id="rId727" xr:uid="{9162CEBA-FCB1-4231-8ABE-FED6073ED1A1}"/>
    <hyperlink ref="E408" r:id="rId728" xr:uid="{8F5D5D32-EDB0-4D0A-B2AF-03621B8E664F}"/>
    <hyperlink ref="E66" r:id="rId729" xr:uid="{33742F3A-1921-4816-90B5-A9F7A430B65D}"/>
    <hyperlink ref="E50" r:id="rId730" xr:uid="{02691C34-B140-4854-8CCA-1EF1CF621F4F}"/>
    <hyperlink ref="E49" r:id="rId731" xr:uid="{43660D03-87D1-4066-96F6-F394B20D2188}"/>
    <hyperlink ref="E42" r:id="rId732" display="Jimmy Dean 19010" xr:uid="{56005BDC-CA02-49F7-841A-378E4DF8FF25}"/>
    <hyperlink ref="E228" r:id="rId733" xr:uid="{BD29E5AF-86EA-47D4-AF76-B009C01005CC}"/>
    <hyperlink ref="E227" r:id="rId734" xr:uid="{C9B1B7EA-FA1B-4C0F-B275-7090FAC2D97C}"/>
    <hyperlink ref="E241" r:id="rId735" xr:uid="{4B7926FF-CECC-48DF-B1A5-9DF6FB1B6634}"/>
    <hyperlink ref="E236" r:id="rId736" xr:uid="{807F5F90-87D7-4B88-BD65-6126A2C0BA18}"/>
    <hyperlink ref="E239" r:id="rId737" xr:uid="{8D60290D-AF1F-4BD7-B5CD-12695E67D774}"/>
    <hyperlink ref="E238" r:id="rId738" xr:uid="{E086D56B-2909-4B1F-9C06-1AB07C37EE44}"/>
    <hyperlink ref="E240" r:id="rId739" xr:uid="{4034152E-6145-441F-9869-F78BE891F732}"/>
    <hyperlink ref="E412" r:id="rId740" xr:uid="{3D406F27-85D0-4B31-910D-75ABEC12FA5A}"/>
    <hyperlink ref="E3" r:id="rId741" xr:uid="{87A25CD5-1911-495A-B43F-35EDC3781F58}"/>
    <hyperlink ref="E97" r:id="rId742" xr:uid="{8241A30B-BBA6-47CE-A4D2-7CDA99020E80}"/>
    <hyperlink ref="E313" r:id="rId743" xr:uid="{7BFCE2B4-DB2C-4F41-AFB9-B0E4E78E5230}"/>
    <hyperlink ref="E6" r:id="rId744" xr:uid="{CD32AD90-6C81-4603-AF12-38A0122B3A89}"/>
    <hyperlink ref="E7" r:id="rId745" xr:uid="{F88E6AF5-1D95-40DF-90E3-D4152DA99A18}"/>
    <hyperlink ref="E10" r:id="rId746" xr:uid="{F8AE0525-B009-4C9F-91A3-3C2FB1802A2E}"/>
    <hyperlink ref="E21" r:id="rId747" xr:uid="{9E77A83C-F747-4457-948F-56217E2856EE}"/>
    <hyperlink ref="E24" r:id="rId748" xr:uid="{43F87C90-B57D-400B-8337-775834BF7097}"/>
    <hyperlink ref="E25" r:id="rId749" xr:uid="{EAE41740-B51D-48A0-B849-461B0A731E01}"/>
    <hyperlink ref="E32" r:id="rId750" xr:uid="{D016E45D-D0BB-4471-BEF2-1190314A50DF}"/>
    <hyperlink ref="E33" r:id="rId751" xr:uid="{751FB24E-F7D9-4F18-91EE-0668D3A5D7A6}"/>
    <hyperlink ref="E34" r:id="rId752" xr:uid="{E5EAD47F-D239-4F1D-B71C-738E8798FAA7}"/>
    <hyperlink ref="E35" r:id="rId753" xr:uid="{AD7063D6-27B6-4136-B7E1-3035F3DED99A}"/>
    <hyperlink ref="E36" r:id="rId754" xr:uid="{6AD7F758-283A-448B-B827-8EC0D2B5E6EB}"/>
    <hyperlink ref="E37" r:id="rId755" xr:uid="{B1E9FD25-F09C-4728-954C-817CD6E3A383}"/>
    <hyperlink ref="E39" r:id="rId756" xr:uid="{EF8245F3-8E14-495E-B421-9D6E2055966A}"/>
    <hyperlink ref="E40" r:id="rId757" xr:uid="{8917926C-3CE4-4CCA-BC95-FAD494DA9C7E}"/>
    <hyperlink ref="E41" r:id="rId758" xr:uid="{D5F8D402-32C1-43A0-A8EE-76B6357D06C0}"/>
    <hyperlink ref="E43" r:id="rId759" xr:uid="{70964233-F670-4346-9B63-9DA5AB370C8B}"/>
    <hyperlink ref="E46" r:id="rId760" xr:uid="{41831866-8BE9-4EEE-A0F3-D5CB090392E7}"/>
    <hyperlink ref="E47" r:id="rId761" xr:uid="{83C5CE8F-B88A-4ADB-8C66-306C84BD8F47}"/>
    <hyperlink ref="E48" r:id="rId762" xr:uid="{9EEFF697-C1EA-4D3A-A9C3-A4556B00A9A8}"/>
    <hyperlink ref="E54" r:id="rId763" xr:uid="{225F4439-BD67-4E26-9009-D93BA8B1EAC4}"/>
    <hyperlink ref="E60" r:id="rId764" xr:uid="{9B284608-7EA4-4362-B8FE-89C0C55741B5}"/>
    <hyperlink ref="E61" r:id="rId765" xr:uid="{9903614D-1A47-4837-B61D-2E3A83DD85DD}"/>
    <hyperlink ref="E62" r:id="rId766" xr:uid="{0613F67B-6402-4619-A037-7455218DB9C4}"/>
    <hyperlink ref="E63" r:id="rId767" xr:uid="{5AD5BC19-FB42-4534-AB2A-24A0458D4A54}"/>
    <hyperlink ref="E76" r:id="rId768" xr:uid="{FFF92A3B-20BC-40EE-8AAB-965F94149343}"/>
    <hyperlink ref="E78" r:id="rId769" xr:uid="{4D171C2F-402A-4632-9B44-68CDB4A0100A}"/>
    <hyperlink ref="E81" r:id="rId770" xr:uid="{C257286F-2A46-43FD-8063-3E5672C4157A}"/>
    <hyperlink ref="E82" r:id="rId771" xr:uid="{D12FCD1C-E6B6-4A69-A290-34F45720C42E}"/>
    <hyperlink ref="E83" r:id="rId772" xr:uid="{6A7D8AD4-753A-4B23-9962-C8199DDA5AE0}"/>
    <hyperlink ref="E84" r:id="rId773" xr:uid="{A00E3D64-1489-4141-833B-B8648696CAAF}"/>
    <hyperlink ref="E86" r:id="rId774" xr:uid="{306E9050-FAF3-48CC-AE03-54E1083179A4}"/>
    <hyperlink ref="E87" r:id="rId775" xr:uid="{020AB360-4DC7-44D3-96BA-302ECC7F8C98}"/>
    <hyperlink ref="E88" r:id="rId776" xr:uid="{043D4684-C77C-4677-A190-75C37967CC39}"/>
    <hyperlink ref="E90" r:id="rId777" xr:uid="{17E2911E-0B3E-43CF-AFB7-F1603BB4E542}"/>
    <hyperlink ref="E133" r:id="rId778" xr:uid="{2C2FB85A-B882-4199-95C5-E2BFDB07B1D3}"/>
    <hyperlink ref="E142" r:id="rId779" xr:uid="{415DD5FC-0FF6-43FE-89A9-AFC2ECF16D96}"/>
    <hyperlink ref="E143" r:id="rId780" xr:uid="{A706C88E-C2E7-4D99-81CE-6E7B074243C6}"/>
    <hyperlink ref="E145" r:id="rId781" xr:uid="{4F7E926E-4446-4C9B-8743-C8C3445D1A9D}"/>
    <hyperlink ref="E152" r:id="rId782" xr:uid="{960243CC-2E3E-4538-9461-AA5315A19230}"/>
    <hyperlink ref="E164" r:id="rId783" xr:uid="{4C3AD3F4-5A13-4127-BFD8-A86A0BB21525}"/>
    <hyperlink ref="E96" r:id="rId784" xr:uid="{26725B4D-C750-4343-80EF-E8A2427DAEDF}"/>
    <hyperlink ref="E144" r:id="rId785" xr:uid="{B7804A76-BB39-41BF-9D49-20F26370F7E1}"/>
    <hyperlink ref="E146" r:id="rId786" xr:uid="{BCF14B72-715E-4C96-B67A-301DF3B4A407}"/>
    <hyperlink ref="E147" r:id="rId787" xr:uid="{2371E732-9759-48C6-A715-4641470A8C96}"/>
    <hyperlink ref="E148" r:id="rId788" xr:uid="{89CDC9E2-9932-4B63-9E68-2F3C6567C7A0}"/>
    <hyperlink ref="E149" r:id="rId789" xr:uid="{9D4E67D1-A178-4DB4-85E7-55C732D8F215}"/>
    <hyperlink ref="E26" r:id="rId790" xr:uid="{C3FB0050-302F-4A9C-918B-0CF7A13D4F93}"/>
    <hyperlink ref="E438" r:id="rId791" xr:uid="{5541B8FA-E0F1-487D-88D5-D14EE8BCA339}"/>
    <hyperlink ref="E77" r:id="rId792" xr:uid="{1B233B1F-C156-47C0-880B-A44993598F70}"/>
    <hyperlink ref="E79" r:id="rId793" xr:uid="{6A24831F-8CE6-4F96-ADDE-9BE093B8B64D}"/>
    <hyperlink ref="E80" r:id="rId794" xr:uid="{3EE5A9D0-8431-4DE5-BF77-9DA94FA83C97}"/>
    <hyperlink ref="E85" r:id="rId795" xr:uid="{E043EDC3-5AA3-407B-8EE2-A1AC767244DA}"/>
    <hyperlink ref="E89" r:id="rId796" xr:uid="{05110CA6-D5DD-408D-B42E-E2CF13506997}"/>
    <hyperlink ref="E159" r:id="rId797" xr:uid="{C911A02C-BA95-44C8-9BAD-3D2F1C6D492D}"/>
    <hyperlink ref="E160" r:id="rId798" xr:uid="{44BA5166-25C4-40C5-AD97-E254F100A3DA}"/>
    <hyperlink ref="E172" r:id="rId799" xr:uid="{8B8253E4-BBB0-46CB-BD3A-6D069B37F17D}"/>
    <hyperlink ref="E31" r:id="rId800" xr:uid="{21DC02B7-2CB7-4206-90CC-8ABBC5346FF9}"/>
    <hyperlink ref="E51" r:id="rId801" xr:uid="{20BAC502-99CA-4421-9751-CB156977E46E}"/>
    <hyperlink ref="E52" r:id="rId802" xr:uid="{B44FB409-4276-4D38-8BF7-9F304CA9C42B}"/>
    <hyperlink ref="E53" r:id="rId803" xr:uid="{7FA03370-2724-451B-BDEB-B66DACABC5DD}"/>
    <hyperlink ref="E55" r:id="rId804" xr:uid="{2CA21124-5C55-438A-B631-11A0CEAB1A85}"/>
    <hyperlink ref="E57" r:id="rId805" xr:uid="{3D5001A4-D839-4CBD-89C3-741FC9628A11}"/>
    <hyperlink ref="E58" r:id="rId806" xr:uid="{376F40D1-2EA2-4B13-922C-6B90795763F5}"/>
    <hyperlink ref="E59" r:id="rId807" xr:uid="{B6CCFD3F-0ED4-4DCB-84C7-43AAC20A628C}"/>
    <hyperlink ref="E64" r:id="rId808" xr:uid="{E2857885-6CC5-4FA9-A6F0-F1E0D6352B8C}"/>
    <hyperlink ref="E65" r:id="rId809" xr:uid="{07773B1A-D7B7-4200-B00D-1E05CB4F5963}"/>
    <hyperlink ref="E70" r:id="rId810" xr:uid="{3280CDA6-39ED-4FEC-AD3C-DE08758314AA}"/>
    <hyperlink ref="E56" r:id="rId811" xr:uid="{EEACAEC7-47E6-43F3-A38D-17751AA8D10B}"/>
    <hyperlink ref="E106" r:id="rId812" xr:uid="{D6BC535E-807E-4423-8F7B-43510CA91FDC}"/>
    <hyperlink ref="E107" r:id="rId813" xr:uid="{F25D1B5C-22B8-495D-A7F1-F0D1CD1ED355}"/>
    <hyperlink ref="E109" r:id="rId814" xr:uid="{81B8DD09-62AB-43DC-A76D-725F141C2633}"/>
    <hyperlink ref="E8" r:id="rId815" xr:uid="{2251DFAA-68F0-4519-A2C6-A439CAFB11DA}"/>
    <hyperlink ref="E20" r:id="rId816" xr:uid="{31A125EA-63E7-4EB4-855F-259A28A56C3F}"/>
    <hyperlink ref="E9" r:id="rId817" display="Pierre 133908" xr:uid="{D1490795-B7CF-486C-AD52-CD2F4295218D}"/>
    <hyperlink ref="E15" r:id="rId818" xr:uid="{EE6A40F2-9160-42C7-8491-FF2013DE7A05}"/>
    <hyperlink ref="E110" r:id="rId819" xr:uid="{E0FDBBCE-3F62-4068-8C69-CFFC43AB23F6}"/>
    <hyperlink ref="E112" r:id="rId820" xr:uid="{B5567A7D-C13C-4799-A375-617ECCD76CF6}"/>
    <hyperlink ref="E125" r:id="rId821" xr:uid="{299612B3-6F3D-483F-B237-A5D48B848899}"/>
    <hyperlink ref="E128" r:id="rId822" xr:uid="{48587250-1BB8-4EF3-A5BD-7CABE66F3E80}"/>
    <hyperlink ref="E132" r:id="rId823" xr:uid="{222625CE-2E7A-4F11-B939-DF90CAE82F03}"/>
    <hyperlink ref="E134" r:id="rId824" xr:uid="{D3D6028A-D3D6-4734-99CC-1BCDF8851A62}"/>
    <hyperlink ref="E135" r:id="rId825" xr:uid="{C52BCE7F-0AAB-40A5-94CD-FD9A2C4CC8FC}"/>
    <hyperlink ref="E138" r:id="rId826" xr:uid="{4DDF5E54-5B3F-4E64-818D-72B4B6FBABEF}"/>
    <hyperlink ref="E166" r:id="rId827" display="Michaels Foods 46025-85018" xr:uid="{B4219CC4-DBEE-405E-8835-D0FE16EF91D4}"/>
    <hyperlink ref="E181" r:id="rId828" xr:uid="{958E87F2-E417-48C0-AC4D-921306CD14AA}"/>
    <hyperlink ref="E182" r:id="rId829" xr:uid="{A26C9B39-499E-45C3-AC9A-E874BE1A6CF8}"/>
    <hyperlink ref="E183" r:id="rId830" xr:uid="{5F89F823-7D4E-4C31-810B-F707A9F674B0}"/>
    <hyperlink ref="E187" r:id="rId831" xr:uid="{34930B0E-73D6-42D7-933A-CD6AF70E21B1}"/>
    <hyperlink ref="E188" r:id="rId832" xr:uid="{AFCBEC73-19EB-4841-8EA5-2F50265F2A01}"/>
    <hyperlink ref="E190" r:id="rId833" xr:uid="{C31FFEA0-B12B-4FAE-B6D0-2551560907C2}"/>
    <hyperlink ref="E191" r:id="rId834" xr:uid="{80692653-9999-4760-8E39-78F0BFD97BB8}"/>
    <hyperlink ref="E192" r:id="rId835" xr:uid="{5D4AC697-DD97-4C60-9660-775FC7CF202A}"/>
    <hyperlink ref="E193" r:id="rId836" xr:uid="{97F338D6-483E-46C8-A7E0-A2C9B336C1BA}"/>
    <hyperlink ref="E222" r:id="rId837" xr:uid="{E8573C6D-3F38-4E90-93EE-979CA5A3C91E}"/>
    <hyperlink ref="E237" r:id="rId838" xr:uid="{C0E44D86-FDCE-4F26-A17B-1F29AE2F83E3}"/>
    <hyperlink ref="E250" r:id="rId839" xr:uid="{58589F3B-5045-4262-8BE1-FE20463B89C7}"/>
    <hyperlink ref="E249" r:id="rId840" xr:uid="{49356EF3-284F-485C-9F4C-DCB61166248E}"/>
    <hyperlink ref="E252" r:id="rId841" xr:uid="{0967D5AD-3E4B-4FD3-B6CD-24FB292D62B9}"/>
    <hyperlink ref="E243" r:id="rId842" xr:uid="{957C00CE-C467-44F7-8E54-8366D9D8F77F}"/>
    <hyperlink ref="E244" r:id="rId843" xr:uid="{6C1484F0-A706-4B1E-8220-828FAAB432ED}"/>
    <hyperlink ref="E245" r:id="rId844" xr:uid="{27D05E14-EC4C-45C2-9932-02B584C344F1}"/>
    <hyperlink ref="E246" r:id="rId845" xr:uid="{640CA60C-27D6-4B34-AF89-59A159393BB6}"/>
    <hyperlink ref="E257" r:id="rId846" xr:uid="{5652A671-8552-4DFF-80C3-FF725B7418A2}"/>
    <hyperlink ref="E258" r:id="rId847" xr:uid="{E28307A2-5943-48BE-9728-49C270385CDC}"/>
    <hyperlink ref="E259" r:id="rId848" xr:uid="{68CB1E25-D262-44FF-BA0B-B65BDC859AFC}"/>
    <hyperlink ref="E276" r:id="rId849" xr:uid="{8CF64958-D7F4-483E-B4F6-8B5738572E4B}"/>
    <hyperlink ref="E306" r:id="rId850" xr:uid="{57AC37CE-29FC-4523-A721-E3F178062F4D}"/>
    <hyperlink ref="E307" r:id="rId851" display="Jennie-O 271106" xr:uid="{AB8B37A9-F09C-4335-906E-F02CD4135FE3}"/>
    <hyperlink ref="E308" r:id="rId852" xr:uid="{556A9F16-E6BE-4C9F-94ED-E55CD428B974}"/>
    <hyperlink ref="E309" r:id="rId853" xr:uid="{BC57107E-F1C1-43C7-9C78-6145BE5A3703}"/>
    <hyperlink ref="E311" r:id="rId854" xr:uid="{6975AD2B-CD6F-46A0-AA93-D2A8A543E306}"/>
    <hyperlink ref="E312" r:id="rId855" xr:uid="{AFB12BF4-1C4A-45A5-AF4A-1B06B71883E8}"/>
    <hyperlink ref="E314" r:id="rId856" xr:uid="{DBAEE548-CE00-44AD-8827-216299CC9E0A}"/>
    <hyperlink ref="E315" r:id="rId857" xr:uid="{6F00A702-8FCA-4127-B6EC-447FFC94AD0A}"/>
    <hyperlink ref="E316" r:id="rId858" xr:uid="{E234A053-8663-41CB-83B3-26E374FCCA26}"/>
    <hyperlink ref="E317" r:id="rId859" display="Jennie-O 213008" xr:uid="{A4833F28-2304-4E98-A00F-F53CBC53FB28}"/>
    <hyperlink ref="E318" r:id="rId860" xr:uid="{5DDCFD8A-665B-4E6B-96D5-7D5ED93BD453}"/>
    <hyperlink ref="E319" r:id="rId861" xr:uid="{0E20CCC1-20E2-4D28-AF0C-37BC83874F65}"/>
    <hyperlink ref="E320" r:id="rId862" xr:uid="{15EBF61E-4FA3-43D0-84A0-DB831CFD297F}"/>
    <hyperlink ref="E321" r:id="rId863" xr:uid="{B37DF1EB-030B-4385-BB42-5253FA153AFC}"/>
    <hyperlink ref="E322" r:id="rId864" display="Jennie-O 613810" xr:uid="{5A86AE40-F36B-4025-9CBC-E4291AB63A22}"/>
    <hyperlink ref="E323" r:id="rId865" xr:uid="{134BB90E-C3C8-4946-8EC6-DD2511F0BCA4}"/>
    <hyperlink ref="E324" r:id="rId866" xr:uid="{4E559CB4-0B3A-48C7-8867-5B69336B0D2E}"/>
    <hyperlink ref="E325" r:id="rId867" display="Jennie-O 846902" xr:uid="{89F8C1C2-701F-403F-B80C-420270CCD627}"/>
    <hyperlink ref="E326" r:id="rId868" xr:uid="{876F581A-A3FD-462F-8D31-286759D6A065}"/>
    <hyperlink ref="E328" r:id="rId869" xr:uid="{009D324C-4ABD-4C57-8AC0-541C146B2DE3}"/>
    <hyperlink ref="E335" r:id="rId870" xr:uid="{60E38E78-8E79-41A1-A7E2-13F271DF8278}"/>
    <hyperlink ref="E356" r:id="rId871" xr:uid="{49A3055B-EDBC-46A7-B474-351E3F5B2E8C}"/>
    <hyperlink ref="E358" r:id="rId872" xr:uid="{0A1E0EA5-29BF-4BE9-AF2E-2439C5714716}"/>
    <hyperlink ref="E359" r:id="rId873" display="Huy Fong Foods" xr:uid="{2E73FD4D-150E-4E45-9FC8-72C13A0F47D9}"/>
    <hyperlink ref="E364" r:id="rId874" xr:uid="{BA29C5CA-966C-4D96-9814-D8A43D2CF2A8}"/>
    <hyperlink ref="E369" r:id="rId875" xr:uid="{70A5E089-7305-41FC-8D8A-7447700723EB}"/>
    <hyperlink ref="E370" r:id="rId876" display="Campbell 04142" xr:uid="{FFB6C199-53CB-47DC-A817-23372B708529}"/>
    <hyperlink ref="E372" r:id="rId877" xr:uid="{5DC68083-C40B-403E-B87F-3A77F75CDFE8}"/>
    <hyperlink ref="E384" r:id="rId878" xr:uid="{347CE350-DE15-4186-BEB2-04941301F9D2}"/>
    <hyperlink ref="E392" r:id="rId879" xr:uid="{DB665645-3A7A-42F2-A4A6-016DD13080C7}"/>
    <hyperlink ref="E393" r:id="rId880" xr:uid="{3707AEA1-54F1-4755-94AB-74DA5609573A}"/>
    <hyperlink ref="E400" r:id="rId881" xr:uid="{D072F3CB-E9BF-4FB7-922E-0045C9B0BBCA}"/>
    <hyperlink ref="E406" r:id="rId882" xr:uid="{DC2F3378-B5EE-4675-AA9A-63C9A1AE3F8B}"/>
    <hyperlink ref="E411" r:id="rId883" xr:uid="{0D282826-4A04-4B9D-8C83-4E8A3A1D310B}"/>
    <hyperlink ref="E413" r:id="rId884" xr:uid="{84CC99B3-B0A9-45E6-BBF9-0C20DB586A3A}"/>
    <hyperlink ref="E416" r:id="rId885" xr:uid="{C8721FC7-CFE0-4C20-A885-5CCC99C2EE70}"/>
    <hyperlink ref="E417" r:id="rId886" xr:uid="{A0B53B7A-E1EA-4099-9D04-15804D1E9010}"/>
    <hyperlink ref="E420" r:id="rId887" xr:uid="{4B37734C-BB80-4981-AD48-362E4816995C}"/>
    <hyperlink ref="E414" r:id="rId888" xr:uid="{DD2F2E76-31AD-42D7-87A8-550169519784}"/>
    <hyperlink ref="E418" r:id="rId889" xr:uid="{AAF8B8FC-090A-4851-A3F3-FBFF0B035377}"/>
    <hyperlink ref="E419" r:id="rId890" xr:uid="{80316BF2-8389-49FF-B134-4E309C4DA84F}"/>
    <hyperlink ref="E424" r:id="rId891" xr:uid="{A8370F53-EF89-4954-B3E3-EF33BBCECE0D}"/>
    <hyperlink ref="E425" r:id="rId892" xr:uid="{5E3A5994-B706-407E-935E-44D16305DD71}"/>
    <hyperlink ref="E426" r:id="rId893" xr:uid="{1368D200-AEB3-4833-A613-3A58CF28A1E3}"/>
    <hyperlink ref="E432" r:id="rId894" xr:uid="{93A814AA-07DB-4052-8510-51B72670B342}"/>
    <hyperlink ref="E433" r:id="rId895" xr:uid="{803642ED-7E18-46CA-8466-B034D3E3A11A}"/>
    <hyperlink ref="E439" r:id="rId896" xr:uid="{57AF3EA1-6006-42F8-AA94-349747215650}"/>
    <hyperlink ref="E440" r:id="rId897" xr:uid="{2B925368-5D13-4CFD-A5A8-7AB0AD391400}"/>
    <hyperlink ref="E441" r:id="rId898" xr:uid="{A74674B1-8B7C-4E74-B8EC-672D866DD917}"/>
    <hyperlink ref="E442" r:id="rId899" xr:uid="{BCCE9C84-ED98-4A83-B9DF-BFEBBAF8DAD9}"/>
    <hyperlink ref="E443" r:id="rId900" xr:uid="{FD419A6A-2917-4C73-8D38-55C5128CF794}"/>
    <hyperlink ref="E444" r:id="rId901" xr:uid="{331B6D73-3D0A-4CE5-B2A3-D875D0C5719D}"/>
    <hyperlink ref="E445" r:id="rId902" xr:uid="{FB8785ED-640C-4D99-8553-DEEDC3585322}"/>
    <hyperlink ref="E446" r:id="rId903" xr:uid="{431CB854-64A1-4730-94CA-F2B6EC270117}"/>
    <hyperlink ref="E448" r:id="rId904" xr:uid="{68B186E8-AABB-4673-ABC5-C4AB60035C78}"/>
    <hyperlink ref="E449" r:id="rId905" xr:uid="{56EBCD45-7F8E-4D5F-B420-F3B18FB38ED3}"/>
    <hyperlink ref="E452" r:id="rId906" xr:uid="{3C748528-98DB-40B6-86AE-E97BB0C8B3A0}"/>
    <hyperlink ref="E453" r:id="rId907" xr:uid="{B4500342-7846-4F00-A3B3-CC09E0AC0BD1}"/>
    <hyperlink ref="E454" r:id="rId908" xr:uid="{4E05DB26-8652-466B-A25D-1CB770F448B1}"/>
    <hyperlink ref="E455" r:id="rId909" xr:uid="{81BDDAD4-1DE5-44AA-87C9-9AC1F3B54D13}"/>
    <hyperlink ref="E460" r:id="rId910" xr:uid="{BDE14B82-D655-461A-9568-980EE75B9B84}"/>
    <hyperlink ref="E461" r:id="rId911" xr:uid="{CA82C091-DC6C-4F4F-B521-16B07AA7F1D6}"/>
    <hyperlink ref="E462" r:id="rId912" xr:uid="{0780C28A-2AA2-454E-94EF-9034B3384899}"/>
    <hyperlink ref="E463" r:id="rId913" xr:uid="{561D7A75-1D19-4848-8D9A-C740901A6EF1}"/>
    <hyperlink ref="E464" r:id="rId914" xr:uid="{760DAD14-8C50-4646-A95E-3028F05D4593}"/>
    <hyperlink ref="E466" r:id="rId915" xr:uid="{54A78DEA-DF81-4B58-8C48-2C8638DB62A0}"/>
    <hyperlink ref="E467" r:id="rId916" xr:uid="{C0E6F64A-A1D9-4BE8-96C9-F6D5C9F7A0A0}"/>
    <hyperlink ref="E472" r:id="rId917" xr:uid="{DDF9CAC0-BB6B-4B90-987F-9CA4DADAD8E9}"/>
    <hyperlink ref="E473" r:id="rId918" xr:uid="{EF7734BD-67CD-4BCE-B00E-FF1931453F02}"/>
    <hyperlink ref="E479" r:id="rId919" xr:uid="{DF31746B-5962-436F-BF52-09FF32B740E6}"/>
    <hyperlink ref="E477:E478" r:id="rId920" display="Ocean Spray 23446" xr:uid="{E703F304-27F6-4D52-A2CD-62AA6EAEE04E}"/>
    <hyperlink ref="E480" r:id="rId921" xr:uid="{79720980-D8AB-481F-86FB-FEC04947E161}"/>
    <hyperlink ref="E481" r:id="rId922" xr:uid="{9B52FA55-AA47-4284-9244-BFEEAE524B6E}"/>
    <hyperlink ref="E482" r:id="rId923" xr:uid="{A769963E-0035-4114-A6CA-1AFFE7D74199}"/>
    <hyperlink ref="E483" r:id="rId924" xr:uid="{61E3A18B-80D9-4917-9A01-D18253EDB1E5}"/>
    <hyperlink ref="E485" r:id="rId925" xr:uid="{2EFEEC97-7C27-40E6-9A28-AD01339F4606}"/>
    <hyperlink ref="E486" r:id="rId926" xr:uid="{38A08AE0-DDB9-4C8B-8EA0-D1EDDF358005}"/>
    <hyperlink ref="E487" r:id="rId927" xr:uid="{E43AFFF5-8757-4C51-9C6E-36633EBB6498}"/>
    <hyperlink ref="E488" r:id="rId928" xr:uid="{CD955275-AFCE-448C-B3E6-EA2B3C324A67}"/>
    <hyperlink ref="E489" r:id="rId929" xr:uid="{1191ECF7-7913-4C2A-8C97-A8675571294A}"/>
    <hyperlink ref="E490" r:id="rId930" xr:uid="{09302259-78E3-4EA1-A464-0DF57B11D8C9}"/>
    <hyperlink ref="E170" r:id="rId931" xr:uid="{B7E0969A-354D-4BF5-A524-1AE97380FAA4}"/>
    <hyperlink ref="E494" r:id="rId932" xr:uid="{64B57329-8938-4468-9DE5-CBEB8116A96E}"/>
    <hyperlink ref="E496" r:id="rId933" xr:uid="{E00844DA-D034-4213-A584-B70644CF3B3C}"/>
    <hyperlink ref="E497" r:id="rId934" xr:uid="{9FC709D3-6C60-4225-8F35-5E37ABD7C155}"/>
    <hyperlink ref="E498" r:id="rId935" xr:uid="{BD093561-9A82-4F88-B94B-38F62FD680E2}"/>
    <hyperlink ref="E499" r:id="rId936" xr:uid="{E4BD8551-A443-4B39-8CC9-89861D712124}"/>
    <hyperlink ref="E500" r:id="rId937" xr:uid="{9888BA15-0503-4F60-BF23-343626E55337}"/>
    <hyperlink ref="E501" r:id="rId938" xr:uid="{084E3BC1-C6A5-4C30-8BAD-28E4A3F8D9F4}"/>
    <hyperlink ref="E503" r:id="rId939" xr:uid="{660C1861-372F-46E0-9817-0EBAE273F8AD}"/>
    <hyperlink ref="E505" r:id="rId940" xr:uid="{16EBC5CB-D74D-4A18-9B8D-C986B4408F42}"/>
    <hyperlink ref="E506" r:id="rId941" xr:uid="{E8AC6D20-581D-4380-94F0-1BA5A9CC9C6F}"/>
    <hyperlink ref="E507" r:id="rId942" xr:uid="{F6F132B8-F761-47F3-82F0-4AE52C3FAAD9}"/>
    <hyperlink ref="E508" r:id="rId943" xr:uid="{51138A77-A1A7-4461-9476-9845DFFE2003}"/>
    <hyperlink ref="E509" r:id="rId944" xr:uid="{9428714D-0D7D-41B0-AF84-EF68CD87EAF1}"/>
    <hyperlink ref="E510" r:id="rId945" xr:uid="{324505DF-50E5-463B-A74D-438C9D9EC26E}"/>
    <hyperlink ref="E511" r:id="rId946" xr:uid="{C07CB501-87BA-4880-84F2-BCE5C2B7529F}"/>
    <hyperlink ref="E512" r:id="rId947" xr:uid="{097F5B21-7243-4275-A7E8-94C7D4353691}"/>
    <hyperlink ref="E513" r:id="rId948" xr:uid="{83EAB892-4067-4387-AB85-EC3CFAA1F64B}"/>
    <hyperlink ref="E514" r:id="rId949" xr:uid="{F3213E17-4EEA-4B51-B047-525185C6EEC5}"/>
    <hyperlink ref="E516" r:id="rId950" xr:uid="{50A70963-9DE3-49C0-9F7F-DD5631BDE13E}"/>
    <hyperlink ref="E517" r:id="rId951" xr:uid="{8AEC18A4-444D-4112-A241-745F044E578A}"/>
    <hyperlink ref="E518" r:id="rId952" xr:uid="{83773255-D5F5-405C-AD6B-E61F4F1E7B78}"/>
    <hyperlink ref="E519" r:id="rId953" xr:uid="{E1A3BAB6-BF4C-41B2-A6E8-438B50F68524}"/>
    <hyperlink ref="E434" r:id="rId954" xr:uid="{F9565607-B0D7-4331-B54C-AB7B33AFFA21}"/>
    <hyperlink ref="E71" r:id="rId955" xr:uid="{6422533D-7A3B-402F-A96E-828334AA4B54}"/>
    <hyperlink ref="E447" r:id="rId956" display="Frito Lay 42578" xr:uid="{653318AB-DABB-42A2-8BE0-F4FA9A774465}"/>
    <hyperlink ref="E474" r:id="rId957" xr:uid="{748245F4-6678-4EF8-8C11-163DFE6CC104}"/>
    <hyperlink ref="E475" r:id="rId958" xr:uid="{28010D1A-AA09-4FBB-8F6B-25410655ED9F}"/>
    <hyperlink ref="E366" r:id="rId959" xr:uid="{B6056622-676B-4971-AA56-3B6756211D38}"/>
    <hyperlink ref="E368" r:id="rId960" xr:uid="{BB35EF31-8802-46E0-A37E-5236CACEA64D}"/>
    <hyperlink ref="E367" r:id="rId961" xr:uid="{7EE2F184-4AEF-4CDC-BA96-840C592DEF55}"/>
    <hyperlink ref="E365" r:id="rId962" xr:uid="{1E74312F-88FC-4DE2-97C7-44C285835CB8}"/>
    <hyperlink ref="E4" r:id="rId963" xr:uid="{7E8CBCC2-F534-4C9C-9DB8-28E3EB5B0084}"/>
    <hyperlink ref="E266" r:id="rId964" xr:uid="{A9D1FB4E-06CC-4C43-841B-957F35B6CD82}"/>
    <hyperlink ref="E401" r:id="rId965" xr:uid="{4872BD3B-7A54-413B-BF8C-CE50446375DE}"/>
    <hyperlink ref="E336" r:id="rId966" xr:uid="{9AC734F8-C20B-4F3F-8F1C-FDE9988A607F}"/>
    <hyperlink ref="E484" r:id="rId967" xr:uid="{0BF6EB53-2D02-4C1B-A4EF-3A60B3D84CE9}"/>
    <hyperlink ref="E371" r:id="rId968" xr:uid="{59D3AD61-E49B-4343-AE36-0500E3EDCDDD}"/>
    <hyperlink ref="E16" r:id="rId969" xr:uid="{3EA7376D-A6E6-427F-81BA-6EAFFF92974F}"/>
    <hyperlink ref="E17" r:id="rId970" xr:uid="{33F7D763-4C59-460E-BB78-0E2985791AB8}"/>
    <hyperlink ref="E476" r:id="rId971" xr:uid="{2FC8B017-5E36-443A-9991-08207D195BB1}"/>
    <hyperlink ref="E11" r:id="rId972" xr:uid="{BFBDDD14-AF01-4E78-8E30-7248F6DDDCA5}"/>
    <hyperlink ref="E124" r:id="rId973" xr:uid="{4C47E071-7FC0-4DAF-9B89-EC13F33601F8}"/>
    <hyperlink ref="E341" r:id="rId974" xr:uid="{82D7274A-509B-45F1-B336-33B98335BB64}"/>
    <hyperlink ref="E515" r:id="rId975" display="Dakota Gourmet 1211" xr:uid="{4B5A14E0-FE07-4CED-9700-7C1D6469C19A}"/>
    <hyperlink ref="E131" r:id="rId976" xr:uid="{A0F74B9F-AF2C-49A3-8FCE-1918F8813915}"/>
    <hyperlink ref="E178" r:id="rId977" xr:uid="{8C006B24-9224-4D96-9C99-25978586EA32}"/>
    <hyperlink ref="E362" r:id="rId978" xr:uid="{C7881839-4B6A-42C9-AE34-C644A6BFDBB9}"/>
    <hyperlink ref="E175" r:id="rId979" display="Land O'Lakes 34500 " xr:uid="{26FB64E1-7267-4665-B520-9CE4E9F8C1FD}"/>
    <hyperlink ref="E13" r:id="rId980" xr:uid="{9BABA1A4-0A75-4AAD-8F46-EA9EB90186A1}"/>
    <hyperlink ref="E161" r:id="rId981" xr:uid="{FD4178D3-AE4A-4442-BEBA-696BF0FE3CD9}"/>
    <hyperlink ref="E154" r:id="rId982" xr:uid="{12BA64FA-BD40-4434-AB9F-4C9AB6CB2F9F}"/>
    <hyperlink ref="E195" r:id="rId983" xr:uid="{A0F31B10-12D2-4139-A5A4-3CB68FCC3C6F}"/>
    <hyperlink ref="E197" r:id="rId984" xr:uid="{9A491ADD-A7B3-4C99-90B4-131577D26E76}"/>
    <hyperlink ref="E198" r:id="rId985" xr:uid="{7FF8A497-E868-42A0-95EC-C2D8BB554790}"/>
    <hyperlink ref="E199" r:id="rId986" xr:uid="{D2731847-1F47-4570-AFD0-E843D02BF8C4}"/>
    <hyperlink ref="E200" r:id="rId987" xr:uid="{00A81953-6A95-4796-81DB-8D58FC65DC43}"/>
    <hyperlink ref="E201" r:id="rId988" xr:uid="{007D1D2F-D029-459A-A379-2FDDF9CAACB4}"/>
    <hyperlink ref="E203" r:id="rId989" xr:uid="{034C52A4-DF20-477C-A28B-FE7623D15D90}"/>
    <hyperlink ref="E204" r:id="rId990" xr:uid="{901E83D7-8879-4832-AC32-3ED21759F8F5}"/>
    <hyperlink ref="E206" r:id="rId991" xr:uid="{EA54F5AB-BF7F-4A94-A767-FCE56C9CBB5B}"/>
    <hyperlink ref="E208" r:id="rId992" xr:uid="{DA831A5C-36D5-4B05-AABD-4C823A8829A3}"/>
    <hyperlink ref="E207" r:id="rId993" xr:uid="{F636C669-A7E1-4C9E-901F-FB26BB49355C}"/>
    <hyperlink ref="E210" r:id="rId994" xr:uid="{AB88C52C-7974-40DA-8B9E-5A9C4AB8B6F5}"/>
    <hyperlink ref="E211" r:id="rId995" xr:uid="{4CB1FBE4-F958-493C-AEE1-903E2F4FABF1}"/>
    <hyperlink ref="E470" r:id="rId996" xr:uid="{79925F51-808A-43F0-B279-62B3DFB147AB}"/>
    <hyperlink ref="E471" r:id="rId997" xr:uid="{DD1CA2B1-0DEA-4280-A403-9320FABD84D5}"/>
    <hyperlink ref="E44" r:id="rId998" xr:uid="{568DBD77-A902-4FC4-8214-136B20037946}"/>
    <hyperlink ref="E74" r:id="rId999" xr:uid="{320C0239-C274-4536-9AB6-9BB6FCDCA3AB}"/>
    <hyperlink ref="E73" r:id="rId1000" xr:uid="{E918D0DA-61C7-4497-86A5-B85FE899EDBF}"/>
    <hyperlink ref="E376" r:id="rId1001" xr:uid="{93DBB673-DECA-45F1-8A1A-DEF1DED9D927}"/>
    <hyperlink ref="E165" r:id="rId1002" xr:uid="{32475292-F487-4817-B340-948893879182}"/>
    <hyperlink ref="E410" r:id="rId1003" xr:uid="{217A088C-A206-4D5A-92D4-8BC68EFA0235}"/>
    <hyperlink ref="E344" r:id="rId1004" xr:uid="{25908D17-9865-4D2D-A359-F8AB60A4EA4B}"/>
    <hyperlink ref="E334" r:id="rId1005" xr:uid="{F2DB071A-B5D9-4B0A-9909-5D74C0B4B628}"/>
    <hyperlink ref="E388" r:id="rId1006" xr:uid="{B05A97D2-9E80-40DF-9AD5-39D47C300602}"/>
    <hyperlink ref="E391" r:id="rId1007" xr:uid="{DAB3D4C6-CD84-4C3B-B62E-C7AE8F874E27}"/>
    <hyperlink ref="E399" r:id="rId1008" xr:uid="{2E404491-2DEA-4B88-9798-B1D3B63930FC}"/>
    <hyperlink ref="E403" r:id="rId1009" xr:uid="{F984352E-1C3C-4D55-8698-DBFAC36BC1EB}"/>
    <hyperlink ref="E387" r:id="rId1010" xr:uid="{2D720254-98DA-4793-8D8D-7DEE525FB615}"/>
    <hyperlink ref="E394" r:id="rId1011" xr:uid="{298D7107-2891-4FAB-91A1-C9D155ABD688}"/>
    <hyperlink ref="E171" r:id="rId1012" xr:uid="{406FD5A6-EF6D-4F98-98D9-DC24E0E8A53B}"/>
    <hyperlink ref="E45" r:id="rId1013" xr:uid="{028FDD34-0CD0-4207-9095-11F217EC28E7}"/>
    <hyperlink ref="E468" r:id="rId1014" xr:uid="{88CCBEA7-58CA-45C1-BDF4-1D0C30182874}"/>
    <hyperlink ref="E429" r:id="rId1015" xr:uid="{D3A4D6A3-C18F-445B-BDF4-436E0F45F963}"/>
    <hyperlink ref="E355" r:id="rId1016" xr:uid="{63889E76-E798-45EB-A10A-36A6FBCAF6D5}"/>
    <hyperlink ref="E353" r:id="rId1017" xr:uid="{573B227E-FDF7-4649-9AEF-B9D18D7A8D25}"/>
    <hyperlink ref="E5" r:id="rId1018" xr:uid="{8EE5D94B-1032-476A-8589-F222F897D06B}"/>
    <hyperlink ref="E14" r:id="rId1019" xr:uid="{562857E2-6B1C-43B5-B8D8-31AA2983DA27}"/>
    <hyperlink ref="E19" r:id="rId1020" xr:uid="{A5A353EA-F989-4EEB-B6DD-FFA3611F3226}"/>
    <hyperlink ref="E22" r:id="rId1021" xr:uid="{7B57018F-4A16-4993-80B2-BD668EE0CF27}"/>
    <hyperlink ref="E23" r:id="rId1022" xr:uid="{B3322C68-97F6-4BC9-B52F-BB8981A76E93}"/>
    <hyperlink ref="E435" r:id="rId1023" xr:uid="{3C8E9245-CD4D-491D-BF46-15E0AF7A1E94}"/>
    <hyperlink ref="E361" r:id="rId1024" display="Stanislaus 71933-12521-4" xr:uid="{129E54FD-E027-471B-9D9C-A9237344FA7D}"/>
    <hyperlink ref="E126" r:id="rId1025" xr:uid="{72F360B6-0D72-49C9-9041-D36C01AE032E}"/>
    <hyperlink ref="E209" r:id="rId1026" xr:uid="{8601258E-25E4-4CF6-A40F-0D10C8581910}"/>
    <hyperlink ref="E275" r:id="rId1027" xr:uid="{54103178-0039-4DEC-89C1-66496A2F55CA}"/>
    <hyperlink ref="E357" r:id="rId1028" xr:uid="{0495A77C-9275-4035-BB86-71FD3AA3F6E4}"/>
    <hyperlink ref="E423" r:id="rId1029" xr:uid="{712F2DC1-D696-4EFF-8B0F-0B23866B3848}"/>
    <hyperlink ref="E504" r:id="rId1030" xr:uid="{3C85827F-9BAB-47CC-9CBA-8405880D2AE7}"/>
    <hyperlink ref="E260" r:id="rId1031" display="Envy" xr:uid="{97050CF2-68AA-467B-A6B8-4CC68A29A118}"/>
    <hyperlink ref="E261" r:id="rId1032" xr:uid="{58BC5BDD-602B-4318-A293-B74A88F2E65C}"/>
    <hyperlink ref="E262" r:id="rId1033" xr:uid="{92D3D710-3666-43E9-98F4-2BACBF03319B}"/>
    <hyperlink ref="E263" r:id="rId1034" display="Envy" xr:uid="{DA96EBDA-D558-461C-9364-0D1CCA98E7E8}"/>
    <hyperlink ref="E264" r:id="rId1035" xr:uid="{1C163665-A344-4D42-B976-D676C7159AF8}"/>
    <hyperlink ref="E502" r:id="rId1036" xr:uid="{C781CDA5-F982-4DE4-80E1-903EF09C7AB7}"/>
    <hyperlink ref="E415" r:id="rId1037" xr:uid="{EA8C4238-683E-4CD4-B493-9F9828685FC3}"/>
    <hyperlink ref="E218" r:id="rId1038" xr:uid="{37599E0A-1E82-4C0C-9C6D-C8E70B27E07A}"/>
    <hyperlink ref="E189" r:id="rId1039" xr:uid="{4A54AF62-99DE-499E-AEC6-C1616D88DADC}"/>
    <hyperlink ref="E18" r:id="rId1040" xr:uid="{982EDD19-88E9-478E-8B18-DC8CF42377B8}"/>
    <hyperlink ref="E67" r:id="rId1041" xr:uid="{697E1B96-1FA9-4519-9D3F-EC082E90EFE4}"/>
    <hyperlink ref="E68" r:id="rId1042" xr:uid="{221D348E-7D1B-4459-9E77-1439FDD7C3DB}"/>
    <hyperlink ref="E91" r:id="rId1043" display="GM  14883000" xr:uid="{1006D78B-3DA5-48A3-95A8-00EBF9080C0F}"/>
    <hyperlink ref="E92" r:id="rId1044" display="GM  14886000" xr:uid="{DE5A907A-3D99-4BFE-92E0-23F3E9F20E45}"/>
    <hyperlink ref="E93" r:id="rId1045" display="GM  14885000" xr:uid="{9A9A11FC-9F85-4A86-8826-3715BA199618}"/>
    <hyperlink ref="E94" r:id="rId1046" display="GM  14882000" xr:uid="{5D7A2C74-87B0-443A-9494-36D7C7632DFA}"/>
    <hyperlink ref="E95" r:id="rId1047" xr:uid="{B2BC6E0C-A905-4479-AD4C-AC6C844AE45A}"/>
    <hyperlink ref="E273" r:id="rId1048" xr:uid="{0126864E-B206-4DCB-8152-962B92A2DC3B}"/>
    <hyperlink ref="E274" r:id="rId1049" xr:uid="{2F6C2942-4D2D-4D19-9721-AF5BACB3CA1E}"/>
    <hyperlink ref="E278" r:id="rId1050" xr:uid="{6CC43226-E414-48A7-99D0-07CB4F292A86}"/>
    <hyperlink ref="E280" r:id="rId1051" xr:uid="{5DAE7B4F-706E-4851-8BD4-2255E93B2EB8}"/>
    <hyperlink ref="E301" r:id="rId1052" xr:uid="{A934447C-F889-4E1D-A632-F3131C378A1B}"/>
    <hyperlink ref="E289" r:id="rId1053" xr:uid="{798ED19C-A97F-476D-AA8C-F72A5B38B759}"/>
    <hyperlink ref="E283" r:id="rId1054" xr:uid="{4D4FBF23-E663-4587-8338-64BC9AA4E3C3}"/>
    <hyperlink ref="E284" r:id="rId1055" xr:uid="{7955295F-FADD-4677-8023-81456277EFA7}"/>
    <hyperlink ref="E285" r:id="rId1056" xr:uid="{36497E61-2043-46B8-AAEE-BF5AD3F3CD3F}"/>
    <hyperlink ref="E286" r:id="rId1057" xr:uid="{8D1D5B06-4C18-4877-A5BA-F85CA694B89C}"/>
    <hyperlink ref="E287" r:id="rId1058" xr:uid="{8413EF2F-9896-43AD-BD90-C918D06B9B90}"/>
    <hyperlink ref="E288" r:id="rId1059" xr:uid="{C7065A9C-FE20-4FB3-883E-6D78D0DFF189}"/>
    <hyperlink ref="E290" r:id="rId1060" xr:uid="{CE7DD113-AB54-4452-9652-79F8A0B9BC84}"/>
    <hyperlink ref="E291" r:id="rId1061" xr:uid="{6E750AE0-6B40-4DCF-82AF-254476DB6B1C}"/>
    <hyperlink ref="E292" r:id="rId1062" xr:uid="{A0EC8111-918E-4CF3-8405-391589FE2306}"/>
    <hyperlink ref="E299" r:id="rId1063" xr:uid="{6F4CB379-852F-4004-BD0A-BEBFBF6B6726}"/>
    <hyperlink ref="E300" r:id="rId1064" xr:uid="{ACB1D187-75B6-46B8-BE7D-B256E63CBAFF}"/>
    <hyperlink ref="E303" r:id="rId1065" xr:uid="{1CBAA77B-3D23-422C-A8E8-5DE6EBE22F76}"/>
    <hyperlink ref="E296" r:id="rId1066" xr:uid="{3A7581DB-40D8-4701-B34B-2FB5ECDCBE1D}"/>
    <hyperlink ref="E297" r:id="rId1067" display="Rich Chicks 1401" xr:uid="{9AF54A38-B9D6-490A-8743-6D85A502727C}"/>
    <hyperlink ref="E302" r:id="rId1068" xr:uid="{A2B41DDB-B1BD-4311-A6E4-C8A6A4E359A0}"/>
    <hyperlink ref="E295" r:id="rId1069" xr:uid="{46D301FB-C826-471D-B6BD-20B21F6062C3}"/>
    <hyperlink ref="E293" r:id="rId1070" xr:uid="{E84A1E62-F533-4688-ACDE-0F79142B0F36}"/>
    <hyperlink ref="E298" r:id="rId1071" xr:uid="{108A4FD4-DB11-4B3D-901C-FCCB43A08F05}"/>
    <hyperlink ref="E294" r:id="rId1072" xr:uid="{A32BA120-28C3-46EC-93AC-AD2EE41B9394}"/>
    <hyperlink ref="E281" r:id="rId1073" xr:uid="{9B104182-D842-49B8-943D-C0CF81BED5B3}"/>
    <hyperlink ref="E279" r:id="rId1074" xr:uid="{2DFDD5F7-0B98-41E7-A8C1-440F39F52D06}"/>
    <hyperlink ref="E282" r:id="rId1075" display="Advance Pierre 2417" xr:uid="{04680AFE-9E9C-44F5-8858-1645C66CC24D}"/>
    <hyperlink ref="L38" r:id="rId1076" xr:uid="{F4FA2264-8A8A-45D1-8FDE-8AA47A77DAD8}"/>
    <hyperlink ref="D38" r:id="rId1077" xr:uid="{AFFC8BA7-2857-4825-BF7A-9156F95AD452}"/>
    <hyperlink ref="E38" r:id="rId1078" display="Bridgford 6787" xr:uid="{207C3A9C-0B28-4A48-A565-DB8CF6E53B0C}"/>
    <hyperlink ref="D129" r:id="rId1079" xr:uid="{D4FF88D3-3B16-4110-B623-34352F042673}"/>
    <hyperlink ref="E129" r:id="rId1080" xr:uid="{B9663D82-B57D-49A8-81FB-904C4F78E794}"/>
    <hyperlink ref="E130" r:id="rId1081" xr:uid="{DFBC16F0-9AC4-45DE-93E6-3B466DA6DB4D}"/>
    <hyperlink ref="D136" r:id="rId1082" xr:uid="{1AB22F3E-851E-48DD-B521-609D197B4482}"/>
    <hyperlink ref="E136" r:id="rId1083" xr:uid="{01C1764D-E819-438B-87A5-297050735C54}"/>
    <hyperlink ref="E137" r:id="rId1084" xr:uid="{CECBC470-5144-49EE-84B3-CB9665F1763A}"/>
    <hyperlink ref="D271" r:id="rId1085" xr:uid="{F4938490-20E4-43E2-9D6F-857282A92C87}"/>
    <hyperlink ref="M271" r:id="rId1086" xr:uid="{8521C675-9CB3-4CBD-BC35-F861606EF313}"/>
    <hyperlink ref="E271" r:id="rId1087" xr:uid="{B8C0A36C-8A3B-42B7-B8FC-A5F221D5932B}"/>
    <hyperlink ref="D456" r:id="rId1088" xr:uid="{B354A636-0A6A-4A83-A65C-D99859165D8B}"/>
    <hyperlink ref="D457" r:id="rId1089" xr:uid="{D3B2D9DC-E597-4FDA-BB16-2A2F5DCB8EA7}"/>
    <hyperlink ref="L456" r:id="rId1090" xr:uid="{53A60FB3-03B7-4D50-B042-C5BE299BBFAC}"/>
    <hyperlink ref="E457" r:id="rId1091" xr:uid="{99B7176F-FCB4-4400-9079-4BD51FA1F69A}"/>
    <hyperlink ref="E456" r:id="rId1092" xr:uid="{1B14DDDB-E8AE-4351-B915-A7BB96410E80}"/>
    <hyperlink ref="E458" r:id="rId1093" xr:uid="{20EE55DC-C9BB-4FA3-BBC9-4EC763C264C2}"/>
    <hyperlink ref="E459" r:id="rId1094" xr:uid="{5D8ABAFC-10BE-47F1-86D5-CB4AD76B7C17}"/>
    <hyperlink ref="D491" r:id="rId1095" xr:uid="{19DC66DA-4F7E-4CDA-88F4-749CF840A872}"/>
    <hyperlink ref="E430" r:id="rId1096" xr:uid="{330E9479-9396-499E-8676-A1184C2707C5}"/>
    <hyperlink ref="D69" r:id="rId1097" xr:uid="{B0AA662F-43A7-4F16-8A47-77F9173E12AD}"/>
    <hyperlink ref="L69" r:id="rId1098" xr:uid="{899186CD-F644-4186-8160-88A4F52575C7}"/>
    <hyperlink ref="E69" r:id="rId1099" xr:uid="{84895733-8E1D-47F2-AE92-B99D169A11E4}"/>
    <hyperlink ref="E492" r:id="rId1100" xr:uid="{51591326-CFCE-448A-9FDA-E19A1AD8E558}"/>
    <hyperlink ref="E491" r:id="rId1101" xr:uid="{073C8221-7081-4194-B9CE-9A5F3B5A94D9}"/>
    <hyperlink ref="M392" r:id="rId1102" display="Exemption" xr:uid="{87FB3338-C4CB-4F34-AEAB-3B06039DA7C7}"/>
    <hyperlink ref="M385" r:id="rId1103" xr:uid="{ADCADF78-986D-4075-BB7F-D2D9B8D6928D}"/>
    <hyperlink ref="M387" r:id="rId1104" xr:uid="{27CDDD2D-EBF5-4F82-B223-C884AC9F64A6}"/>
    <hyperlink ref="M397" r:id="rId1105" xr:uid="{FB8E70A3-ABD8-436E-8CEE-D418CA4C1691}"/>
    <hyperlink ref="M400" r:id="rId1106" xr:uid="{0ED64698-C956-45E1-8041-3A2CBF1DBBD2}"/>
    <hyperlink ref="M200" r:id="rId1107" xr:uid="{ECB74807-B225-4195-8923-CBC9D6A05350}"/>
    <hyperlink ref="M12" r:id="rId1108" xr:uid="{9563CFD6-FCF1-4571-8F87-A7C5B234440F}"/>
    <hyperlink ref="M88" r:id="rId1109" xr:uid="{19D93F92-1FE5-43B6-A99C-07A118AFD29A}"/>
    <hyperlink ref="M101" r:id="rId1110" xr:uid="{5AC35F64-BBB9-4603-8751-51B169813368}"/>
  </hyperlinks>
  <pageMargins left="0.7" right="0.7" top="0.75" bottom="0.75" header="0.3" footer="0.3"/>
  <pageSetup orientation="landscape" r:id="rId1111"/>
  <drawing r:id="rId111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Make a selection" prompt="Please select from the options using the arrow." xr:uid="{4CF9E8C8-D642-47C2-B21E-53245C16FF5C}">
          <x14:formula1>
            <xm:f>'C:\Users\MarcLandry\Desktop\[Attachment 1 - 2020 MSBG Grocery Bid - Western zone (1).xlsx]Sheet1'!#REF!</xm:f>
          </x14:formula1>
          <xm:sqref>N278:N281</xm:sqref>
        </x14:dataValidation>
        <x14:dataValidation type="list" allowBlank="1" showInputMessage="1" showErrorMessage="1" promptTitle="Make a selection" prompt="Please select from the options using the arrow." xr:uid="{5CDDD5A2-29C2-4AA3-9BCC-07EE359C1C13}">
          <x14:formula1>
            <xm:f>'C:\Users\MarcLandry\Desktop\[Attachment 1 - 2020 MSBG Grocery Bid - Western zone (1).xlsx]Sheet1'!#REF!</xm:f>
          </x14:formula1>
          <xm:sqref>N164:N165</xm:sqref>
        </x14:dataValidation>
        <x14:dataValidation type="list" allowBlank="1" showErrorMessage="1" errorTitle="Domestic Item" error="Please select X from the dropdown if this item meets Domestic criteria or Exemption of you are providing and exemption letter." xr:uid="{28EDB47D-09B6-46C6-A8E2-27E73EA316E2}">
          <x14:formula1>
            <xm:f>'C:\Users\tgoossens\Dropbox\Food4Schools\Mass\Bids\2019-2020\Submitted Bids\Grocery\Thurston\[Thurston Bid Update January 14, 2020.xlsx]Sheet1'!#REF!</xm:f>
          </x14:formula1>
          <xm:sqref>L189:M189</xm:sqref>
        </x14:dataValidation>
        <x14:dataValidation type="list" allowBlank="1" showInputMessage="1" showErrorMessage="1" errorTitle="Special Order" error="Please select X from the dropdown if this item has been approved for special order status. " promptTitle="Special Order" prompt="Select X from the dropdown if this item has been approved for special order status. " xr:uid="{B7E6E36A-97A7-4B00-AA3A-EA5A3BBF6A89}">
          <x14:formula1>
            <xm:f>'C:\Users\MarcLandry\Desktop\[Attachment 1 - 2020 MSBG Grocery Bid - Western zone (1).xlsx]Sheet1'!#REF!</xm:f>
          </x14:formula1>
          <xm:sqref>B114 B187 B7 B17 B23:B24 B44 B55:B56 B72 B107:B108 B116:B118 B121 B127:B129 B131 B134:B135 B138 B144 B155 B157 B168:B169 B172:B173 B195:B197 B200:B201 B204 B207 B211 B213 B216:B217 B222 B230 B232:B233 B236 B239:B240 B265 B283 B306:B308 B311:B312 B315 B319 B322 B328:B330 B333:B334 B337:B338 B340:B346 B348:B350 B359:B360 B363 B369:B370 B373:B375 B379:B381 B387:B388 B390:B392 B394:B395 B400 B402 B470 B474:B479 B481 B490 B492 B498:B499 B511 B519</xm:sqref>
        </x14:dataValidation>
        <x14:dataValidation type="list" allowBlank="1" showErrorMessage="1" errorTitle="Domestic Item" error="Please select X from the dropdown if this item meets Domestic criteria or Exemption of you are providing and exemption letter." xr:uid="{40A66739-F823-4387-8401-FD4E38C2316A}">
          <x14:formula1>
            <xm:f>'C:\Users\MarcLandry\Desktop\[Attachment 1 - 2020 MSBG Grocery Bid - Western zone (1).xlsx]Sheet1'!#REF!</xm:f>
          </x14:formula1>
          <xm:sqref>L76:M97 M460:M518 L404:M404 L449:L452 L459:M459 L505:L509 L519:M519 L472 L384:M386 L436 L190:M193 L236:M241 M458 L438:L442 L455:M455 L457:M457 M456 L466:L469 L474:L479 L515:L517 M438:M454 L31:L74 L400:M402 M12 M243:M269 L271:M276 L422:L434 L392:M398 L488:L503 L511:L513 L3:L29 L305:M326 L278:M303 L151:M188 L406:M420 M422:M436 L485 L213:M234 L328:M382 M27:M29 L388:M390 L195:M211 L265:L269 L243:L259 L521:M542 L99:M140</xm:sqref>
        </x14:dataValidation>
        <x14:dataValidation type="list" allowBlank="1" showInputMessage="1" showErrorMessage="1" promptTitle="Special Order" prompt="Select X from the dropdown if this item has been approved for special order status. " xr:uid="{DBD24111-5C36-4738-94BA-539C0D541B37}">
          <x14:formula1>
            <xm:f>'C:\Users\MarcLandry\Desktop\[Attachment 1 - 2020 MSBG Grocery Bid - Western zone (1).xlsx]Sheet1'!#REF!</xm:f>
          </x14:formula1>
          <xm:sqref>C265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A1C21-57AB-4581-BB03-7BADD0F8F3D2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Landry</dc:creator>
  <cp:lastModifiedBy>Kelli Rynaski</cp:lastModifiedBy>
  <cp:lastPrinted>2020-05-13T16:50:25Z</cp:lastPrinted>
  <dcterms:created xsi:type="dcterms:W3CDTF">2020-03-04T15:55:56Z</dcterms:created>
  <dcterms:modified xsi:type="dcterms:W3CDTF">2020-05-14T17:19:23Z</dcterms:modified>
</cp:coreProperties>
</file>