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18-2019\Submitted Bids\Milk\"/>
    </mc:Choice>
  </mc:AlternateContent>
  <bookViews>
    <workbookView xWindow="480" yWindow="180" windowWidth="18195" windowHeight="10995"/>
  </bookViews>
  <sheets>
    <sheet name="Zone 1" sheetId="12" r:id="rId1"/>
    <sheet name="Zone 2" sheetId="11" r:id="rId2"/>
    <sheet name="Zone 3" sheetId="7" r:id="rId3"/>
  </sheets>
  <definedNames>
    <definedName name="_xlnm.Print_Area" localSheetId="0">'Zone 1'!$A$1:$Q$73</definedName>
    <definedName name="_xlnm.Print_Area" localSheetId="1">'Zone 2'!$A$1:$Q$73</definedName>
    <definedName name="_xlnm.Print_Area" localSheetId="2">'Zone 3'!$A$1:$Q$64</definedName>
    <definedName name="_xlnm.Print_Titles" localSheetId="0">'Zone 1'!$1:$4</definedName>
    <definedName name="_xlnm.Print_Titles" localSheetId="1">'Zone 2'!$1:$4</definedName>
    <definedName name="_xlnm.Print_Titles" localSheetId="2">'Zone 3'!$1:$4</definedName>
  </definedNames>
  <calcPr calcId="152511"/>
</workbook>
</file>

<file path=xl/calcChain.xml><?xml version="1.0" encoding="utf-8"?>
<calcChain xmlns="http://schemas.openxmlformats.org/spreadsheetml/2006/main">
  <c r="E7" i="12" l="1"/>
  <c r="E7" i="11"/>
  <c r="E8" i="11"/>
  <c r="E47" i="12" l="1"/>
  <c r="E48" i="12" s="1"/>
  <c r="H46" i="12"/>
  <c r="H45" i="12"/>
  <c r="H44" i="12"/>
  <c r="E42" i="12"/>
  <c r="H41" i="12"/>
  <c r="H40" i="12"/>
  <c r="H39" i="12"/>
  <c r="E37" i="12"/>
  <c r="H36" i="12"/>
  <c r="H35" i="12"/>
  <c r="E33" i="12"/>
  <c r="H32" i="12"/>
  <c r="H31" i="12"/>
  <c r="H30" i="12"/>
  <c r="H29" i="12"/>
  <c r="E27" i="12"/>
  <c r="H26" i="12"/>
  <c r="H25" i="12"/>
  <c r="H24" i="12"/>
  <c r="H23" i="12"/>
  <c r="H22" i="12"/>
  <c r="E20" i="12"/>
  <c r="M19" i="12"/>
  <c r="L19" i="12"/>
  <c r="I19" i="12"/>
  <c r="H19" i="12"/>
  <c r="M18" i="12"/>
  <c r="L18" i="12"/>
  <c r="I18" i="12"/>
  <c r="H18" i="12"/>
  <c r="M17" i="12"/>
  <c r="L17" i="12"/>
  <c r="I17" i="12"/>
  <c r="H17" i="12"/>
  <c r="M16" i="12"/>
  <c r="L16" i="12"/>
  <c r="I16" i="12"/>
  <c r="H16" i="12"/>
  <c r="M15" i="12"/>
  <c r="L15" i="12"/>
  <c r="I15" i="12"/>
  <c r="H15" i="12"/>
  <c r="M14" i="12"/>
  <c r="L14" i="12"/>
  <c r="I14" i="12"/>
  <c r="H14" i="12"/>
  <c r="M13" i="12"/>
  <c r="L13" i="12"/>
  <c r="I13" i="12"/>
  <c r="H13" i="12"/>
  <c r="M12" i="12"/>
  <c r="L12" i="12"/>
  <c r="I12" i="12"/>
  <c r="H12" i="12"/>
  <c r="M11" i="12"/>
  <c r="L11" i="12"/>
  <c r="I11" i="12"/>
  <c r="H11" i="12"/>
  <c r="M10" i="12"/>
  <c r="L10" i="12"/>
  <c r="I10" i="12"/>
  <c r="H10" i="12"/>
  <c r="M9" i="12"/>
  <c r="L9" i="12"/>
  <c r="I9" i="12"/>
  <c r="H9" i="12"/>
  <c r="M8" i="12"/>
  <c r="L8" i="12"/>
  <c r="I8" i="12"/>
  <c r="H8" i="12"/>
  <c r="M7" i="12"/>
  <c r="L7" i="12"/>
  <c r="I7" i="12"/>
  <c r="H7" i="12"/>
  <c r="M6" i="12"/>
  <c r="L6" i="12"/>
  <c r="I6" i="12"/>
  <c r="H6" i="12"/>
  <c r="M5" i="12"/>
  <c r="L5" i="12"/>
  <c r="L20" i="12" s="1"/>
  <c r="I5" i="12"/>
  <c r="H5" i="12"/>
  <c r="E47" i="11"/>
  <c r="E48" i="11" s="1"/>
  <c r="H46" i="11"/>
  <c r="H45" i="11"/>
  <c r="H44" i="11"/>
  <c r="E42" i="11"/>
  <c r="H41" i="11"/>
  <c r="H40" i="11"/>
  <c r="H39" i="11"/>
  <c r="E37" i="11"/>
  <c r="H36" i="11"/>
  <c r="H35" i="11"/>
  <c r="E33" i="11"/>
  <c r="H32" i="11"/>
  <c r="H31" i="11"/>
  <c r="H30" i="11"/>
  <c r="H29" i="11"/>
  <c r="E27" i="11"/>
  <c r="H26" i="11"/>
  <c r="H25" i="11"/>
  <c r="H24" i="11"/>
  <c r="H23" i="11"/>
  <c r="H22" i="11"/>
  <c r="E20" i="11"/>
  <c r="M19" i="11"/>
  <c r="L19" i="11"/>
  <c r="I19" i="11"/>
  <c r="H19" i="11"/>
  <c r="M18" i="11"/>
  <c r="L18" i="11"/>
  <c r="I18" i="11"/>
  <c r="H18" i="11"/>
  <c r="M17" i="11"/>
  <c r="L17" i="11"/>
  <c r="I17" i="11"/>
  <c r="H17" i="11"/>
  <c r="M16" i="11"/>
  <c r="L16" i="11"/>
  <c r="I16" i="11"/>
  <c r="H16" i="11"/>
  <c r="M15" i="11"/>
  <c r="L15" i="11"/>
  <c r="I15" i="11"/>
  <c r="H15" i="11"/>
  <c r="M14" i="11"/>
  <c r="L14" i="11"/>
  <c r="I14" i="11"/>
  <c r="H14" i="11"/>
  <c r="M13" i="11"/>
  <c r="L13" i="11"/>
  <c r="I13" i="11"/>
  <c r="H13" i="11"/>
  <c r="M12" i="11"/>
  <c r="L12" i="11"/>
  <c r="I12" i="11"/>
  <c r="H12" i="11"/>
  <c r="M11" i="11"/>
  <c r="L11" i="11"/>
  <c r="I11" i="11"/>
  <c r="H11" i="11"/>
  <c r="M10" i="11"/>
  <c r="L10" i="11"/>
  <c r="I10" i="11"/>
  <c r="H10" i="11"/>
  <c r="M9" i="11"/>
  <c r="L9" i="11"/>
  <c r="I9" i="11"/>
  <c r="H9" i="11"/>
  <c r="M8" i="11"/>
  <c r="L8" i="11"/>
  <c r="I8" i="11"/>
  <c r="H8" i="11"/>
  <c r="M7" i="11"/>
  <c r="L7" i="11"/>
  <c r="I7" i="11"/>
  <c r="H7" i="11"/>
  <c r="M6" i="11"/>
  <c r="L6" i="11"/>
  <c r="I6" i="11"/>
  <c r="H6" i="11"/>
  <c r="M5" i="11"/>
  <c r="L5" i="11"/>
  <c r="L20" i="11" s="1"/>
  <c r="I5" i="11"/>
  <c r="H5" i="11"/>
  <c r="E33" i="7"/>
  <c r="E42" i="7"/>
  <c r="E47" i="7"/>
  <c r="H46" i="7"/>
  <c r="E37" i="7"/>
  <c r="E27" i="7"/>
  <c r="E48" i="7"/>
  <c r="H29" i="7"/>
  <c r="H41" i="7"/>
  <c r="H40" i="7"/>
  <c r="H39" i="7"/>
  <c r="H32" i="7"/>
  <c r="H31" i="7"/>
  <c r="H30" i="7"/>
  <c r="H26" i="7"/>
  <c r="H25" i="7"/>
  <c r="H24" i="7"/>
  <c r="H23" i="7"/>
  <c r="H22" i="7"/>
  <c r="H42" i="7" l="1"/>
  <c r="H20" i="11"/>
  <c r="M20" i="11"/>
  <c r="I20" i="11"/>
  <c r="H33" i="7"/>
  <c r="H27" i="7"/>
  <c r="H27" i="11"/>
  <c r="H20" i="12"/>
  <c r="I20" i="12"/>
  <c r="H37" i="11"/>
  <c r="H37" i="12"/>
  <c r="M20" i="12"/>
  <c r="H47" i="12"/>
  <c r="H42" i="12"/>
  <c r="H33" i="12"/>
  <c r="H27" i="12"/>
  <c r="H48" i="12"/>
  <c r="H42" i="11"/>
  <c r="H33" i="11"/>
  <c r="H47" i="11"/>
  <c r="H48" i="11" s="1"/>
  <c r="M14" i="7"/>
  <c r="L14" i="7"/>
  <c r="I14" i="7"/>
  <c r="H14" i="7"/>
  <c r="I17" i="7" l="1"/>
  <c r="L12" i="7"/>
  <c r="M6" i="7"/>
  <c r="M7" i="7"/>
  <c r="M8" i="7"/>
  <c r="M9" i="7"/>
  <c r="M10" i="7"/>
  <c r="M11" i="7"/>
  <c r="M12" i="7"/>
  <c r="M13" i="7"/>
  <c r="M15" i="7"/>
  <c r="M16" i="7"/>
  <c r="M17" i="7"/>
  <c r="M18" i="7"/>
  <c r="M19" i="7"/>
  <c r="M5" i="7"/>
  <c r="L5" i="7"/>
  <c r="L6" i="7"/>
  <c r="L7" i="7"/>
  <c r="L8" i="7"/>
  <c r="L9" i="7"/>
  <c r="L10" i="7"/>
  <c r="L11" i="7"/>
  <c r="L13" i="7"/>
  <c r="L15" i="7"/>
  <c r="L16" i="7"/>
  <c r="L17" i="7"/>
  <c r="L18" i="7"/>
  <c r="L19" i="7"/>
  <c r="I6" i="7"/>
  <c r="I7" i="7"/>
  <c r="I8" i="7"/>
  <c r="I9" i="7"/>
  <c r="I10" i="7"/>
  <c r="I11" i="7"/>
  <c r="I12" i="7"/>
  <c r="I13" i="7"/>
  <c r="I15" i="7"/>
  <c r="I16" i="7"/>
  <c r="I18" i="7"/>
  <c r="I19" i="7"/>
  <c r="I5" i="7"/>
  <c r="H5" i="7"/>
  <c r="E20" i="7"/>
  <c r="H19" i="7"/>
  <c r="H18" i="7"/>
  <c r="H17" i="7"/>
  <c r="H16" i="7"/>
  <c r="H15" i="7"/>
  <c r="H13" i="7"/>
  <c r="H12" i="7"/>
  <c r="H11" i="7"/>
  <c r="H10" i="7"/>
  <c r="H9" i="7"/>
  <c r="H6" i="7"/>
  <c r="H7" i="7"/>
  <c r="H8" i="7"/>
  <c r="H35" i="7"/>
  <c r="H36" i="7"/>
  <c r="H44" i="7"/>
  <c r="H47" i="7" s="1"/>
  <c r="H45" i="7"/>
  <c r="H37" i="7" l="1"/>
  <c r="H48" i="7"/>
  <c r="M20" i="7"/>
  <c r="H20" i="7"/>
  <c r="L20" i="7"/>
  <c r="I20" i="7"/>
</calcChain>
</file>

<file path=xl/sharedStrings.xml><?xml version="1.0" encoding="utf-8"?>
<sst xmlns="http://schemas.openxmlformats.org/spreadsheetml/2006/main" count="490" uniqueCount="152">
  <si>
    <t>Bid #</t>
  </si>
  <si>
    <t>Item</t>
  </si>
  <si>
    <t>Vendor's Order #</t>
  </si>
  <si>
    <t>FIRM PRICING</t>
  </si>
  <si>
    <t>FLUCTUATING PRICING</t>
  </si>
  <si>
    <t>Vendor FILL IN</t>
  </si>
  <si>
    <t>*Milk straws must be provided with milk deliveries at no cost when requested by the districts on their order forms.</t>
  </si>
  <si>
    <t>Zone 1</t>
  </si>
  <si>
    <t>Zone 2</t>
  </si>
  <si>
    <t>Zone 3</t>
  </si>
  <si>
    <t>Abby Kelley Foster Charter Public School</t>
  </si>
  <si>
    <t>Assabet Valley Regional Technical High School</t>
  </si>
  <si>
    <t>Auburn Public Schools</t>
  </si>
  <si>
    <t>Bellingham Public Schools</t>
  </si>
  <si>
    <t>Franklin Public Schools</t>
  </si>
  <si>
    <t>Littleton Public Schools</t>
  </si>
  <si>
    <t>Milford Public Schools</t>
  </si>
  <si>
    <t>Millbury Public Schools</t>
  </si>
  <si>
    <t>North Attleboro Public Schools</t>
  </si>
  <si>
    <t>Plainville Public Schools</t>
  </si>
  <si>
    <t>Quabbin Regional School District</t>
  </si>
  <si>
    <t>Somerville Public Schools</t>
  </si>
  <si>
    <t>Wachusett Regional School District</t>
  </si>
  <si>
    <t>Wrentham Public Schools</t>
  </si>
  <si>
    <t>Andover Public Schools</t>
  </si>
  <si>
    <t>Belmont Schools</t>
  </si>
  <si>
    <t>Billerica Public Schools</t>
  </si>
  <si>
    <t>Burlington Public Schools</t>
  </si>
  <si>
    <t>Cambridge Public Schools</t>
  </si>
  <si>
    <t>Danvers Public Schools</t>
  </si>
  <si>
    <t>Dracut Public Schools</t>
  </si>
  <si>
    <t>Gloucester Public Schools</t>
  </si>
  <si>
    <t>Greater Lawrence Technical School</t>
  </si>
  <si>
    <t>Ipswich Public Schools</t>
  </si>
  <si>
    <t>Methuen Public Schools</t>
  </si>
  <si>
    <t>Reading Public Schools</t>
  </si>
  <si>
    <t>Watertown Public Schools</t>
  </si>
  <si>
    <t>Braintree Public Schools</t>
  </si>
  <si>
    <t>Dedham Public Schools</t>
  </si>
  <si>
    <t>Milton Public Schools</t>
  </si>
  <si>
    <t>Plymouth Public Schools</t>
  </si>
  <si>
    <t>Scituate Public Schools</t>
  </si>
  <si>
    <t>Stoughton Public Schools</t>
  </si>
  <si>
    <t>8 case cooler</t>
  </si>
  <si>
    <t>12 case cooler</t>
  </si>
  <si>
    <t>16 case cooler</t>
  </si>
  <si>
    <t>Zone Includes:</t>
  </si>
  <si>
    <t>Action-Boxborough Regional Schools</t>
  </si>
  <si>
    <t>Berlin-Boylston Public Schools</t>
  </si>
  <si>
    <t>Blackstone-Millville Regional School District</t>
  </si>
  <si>
    <t>Nashoba Regional School District</t>
  </si>
  <si>
    <t>Nashoba Valley Technical High School</t>
  </si>
  <si>
    <t>Wakefield Public Schools</t>
  </si>
  <si>
    <t>Waltham Public Schools</t>
  </si>
  <si>
    <t>Hingham Public Schools</t>
  </si>
  <si>
    <t>Needham Public Schools</t>
  </si>
  <si>
    <t>Rental Cooler Needs per Zone</t>
  </si>
  <si>
    <t>Brand</t>
  </si>
  <si>
    <t>Quantity</t>
  </si>
  <si>
    <t>Unit</t>
  </si>
  <si>
    <t>each</t>
  </si>
  <si>
    <t>gallon</t>
  </si>
  <si>
    <t>8 lb bucket</t>
  </si>
  <si>
    <t>quart</t>
  </si>
  <si>
    <t>5 lb tub</t>
  </si>
  <si>
    <r>
      <t>FIRM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Unit Price (w/ equipment)</t>
    </r>
  </si>
  <si>
    <r>
      <t>FIRM</t>
    </r>
    <r>
      <rPr>
        <b/>
        <sz val="9"/>
        <rFont val="Arial"/>
        <family val="2"/>
      </rPr>
      <t xml:space="preserve"> Unit Price (w/out equipment)</t>
    </r>
  </si>
  <si>
    <t>May 2018 Base Price (w/ equipment)</t>
  </si>
  <si>
    <t>MAY 2018 Base Price (w/out equipment)</t>
  </si>
  <si>
    <t>Total Firm (w/out equipment)</t>
  </si>
  <si>
    <t>SY18-19 Anticipating Usage</t>
  </si>
  <si>
    <r>
      <t xml:space="preserve">Total Fluctuating </t>
    </r>
    <r>
      <rPr>
        <b/>
        <sz val="9"/>
        <rFont val="Arial"/>
        <family val="2"/>
      </rPr>
      <t>(w/ equipment)</t>
    </r>
  </si>
  <si>
    <r>
      <rPr>
        <b/>
        <u/>
        <sz val="9"/>
        <rFont val="Arial"/>
        <family val="2"/>
      </rPr>
      <t>Total Fluctuating</t>
    </r>
    <r>
      <rPr>
        <b/>
        <sz val="9"/>
        <rFont val="Arial"/>
        <family val="2"/>
      </rPr>
      <t xml:space="preserve"> (w/out equipment)</t>
    </r>
  </si>
  <si>
    <t>Total Firm (w/ equipment)</t>
  </si>
  <si>
    <t>Milk, 1% Lowfat, Chocolate, Gallons</t>
  </si>
  <si>
    <t>Milk, 1% Lowfat, White, Gallons</t>
  </si>
  <si>
    <t>Milk, 1% Lowfat, White, 8 oz, Carton*</t>
  </si>
  <si>
    <t>Milk, 1% Lowfat, Lactaid, 8 oz*</t>
  </si>
  <si>
    <t>Milk, Nonfat, Chocolate, 8 oz, Carton*</t>
  </si>
  <si>
    <t>Milk, 1% Lowfat, White, 8 oz, Plastic bottle*</t>
  </si>
  <si>
    <t>Milk, Nonfat, Chocolate, 8 oz, Plastic bottle*</t>
  </si>
  <si>
    <t>Milk, Nonfat, Coffee, 8 oz, Plastic bottle*</t>
  </si>
  <si>
    <t>Milk, Nonfat, Coffee, 8 oz, Carton*</t>
  </si>
  <si>
    <t>Milk, Nonfat, Strawberry, 8 oz, Carton*</t>
  </si>
  <si>
    <t>Milk, Nonfat, Strawberry, 8 oz, Plastic bottle*</t>
  </si>
  <si>
    <t>Milk, Skim, 8 oz, Carton*</t>
  </si>
  <si>
    <t>Milk, Skim, 8 oz, Plastic bottle*</t>
  </si>
  <si>
    <t>Juice, Apple, 4 oz, Plastic or Carton</t>
  </si>
  <si>
    <t>Juice, Orange, 4 oz, Plastic or Carton</t>
  </si>
  <si>
    <t>Cheese, Cottage Cheese, 5 lb Tub</t>
  </si>
  <si>
    <t>Cheese, Cream Cheese Lite, 1oz, 100 count</t>
  </si>
  <si>
    <t>case of 100/1oz</t>
  </si>
  <si>
    <t>Cheese, Cream Cheese, Reg. 1 oz, 100 count</t>
  </si>
  <si>
    <t>Cheese, Feta, 8lb Bucket</t>
  </si>
  <si>
    <t>Cream, Half/Half Creamers, 3/8oz, 400 count</t>
  </si>
  <si>
    <t>case of 400/.375oz</t>
  </si>
  <si>
    <t>Cream, Light Cream, 1 qt</t>
  </si>
  <si>
    <t>Cream, Heavy Cream, 1 qt</t>
  </si>
  <si>
    <t>Cream, Sour Cream, Lite, 5 lb tub</t>
  </si>
  <si>
    <t>Margarine Cups, 5 gram, 600 count</t>
  </si>
  <si>
    <t>case of 600/5g</t>
  </si>
  <si>
    <t>Cheese, Ricotta Cheese, 5 lb tub</t>
  </si>
  <si>
    <t>Yogurt, Greek, Nonfat, 5.3 oz, 4 varieties</t>
  </si>
  <si>
    <t>case of 24/4oz</t>
  </si>
  <si>
    <t>case of 12/6oz</t>
  </si>
  <si>
    <t>Yogurt, Low Fat, Assorted Flavors, 5 lb, 4 count</t>
  </si>
  <si>
    <t>case of 4/5 lb</t>
  </si>
  <si>
    <t>Yogurt, Lowfat, Organic, Assorted Flavors 5lb, 4 count</t>
  </si>
  <si>
    <t>Yogurt, Lowfat, 4oz, 24 pack, 4 Varieties</t>
  </si>
  <si>
    <t>Yogurt, Lowfat, 6oz, 12 pack, 4 Varieties</t>
  </si>
  <si>
    <t>Milk, Whole, Gallons</t>
  </si>
  <si>
    <t>Base Bid for Fluid Milk Totals</t>
  </si>
  <si>
    <t>ADD ALTERNATE 1 Group (lines 16-20):</t>
  </si>
  <si>
    <t>ADD ALTERNATE 2 Group (lines 21-24):</t>
  </si>
  <si>
    <t>ADD ALTERNATE 3 Group (lines 25-26):</t>
  </si>
  <si>
    <t>ADD ALTERNATE 4 Group (lines 27-29):</t>
  </si>
  <si>
    <t>ADD ALTERNATE 5 Group (lines 30-32):</t>
  </si>
  <si>
    <t>Add Alternate 1 Total</t>
  </si>
  <si>
    <t>ADD ALTERNATE Aggregate Totals</t>
  </si>
  <si>
    <t>Add Alternate 5 Total</t>
  </si>
  <si>
    <t>Add Alternate 4 Total</t>
  </si>
  <si>
    <t>Add Alternate 3 Total</t>
  </si>
  <si>
    <t>Add Alternate 2 Total</t>
  </si>
  <si>
    <t>Z</t>
  </si>
  <si>
    <t>Milk, Nonfat, Chocolate, Gallons</t>
  </si>
  <si>
    <t>Garelick Farms</t>
  </si>
  <si>
    <t>Daisy</t>
  </si>
  <si>
    <t>Ardmore Farms</t>
  </si>
  <si>
    <t>89067</t>
  </si>
  <si>
    <t>89075</t>
  </si>
  <si>
    <t>89177</t>
  </si>
  <si>
    <t>89175</t>
  </si>
  <si>
    <t>Alouttte</t>
  </si>
  <si>
    <t>89170</t>
  </si>
  <si>
    <t>Smart</t>
  </si>
  <si>
    <t>89239</t>
  </si>
  <si>
    <t>Euphrates</t>
  </si>
  <si>
    <t>89286</t>
  </si>
  <si>
    <t>Montena Taranto</t>
  </si>
  <si>
    <t>89166</t>
  </si>
  <si>
    <t>Dannon</t>
  </si>
  <si>
    <t>Yoplait</t>
  </si>
  <si>
    <t>89209/10</t>
  </si>
  <si>
    <t>Hood</t>
  </si>
  <si>
    <t>Price/unit 89140/41/others to add on award</t>
  </si>
  <si>
    <t>89039 only 1%</t>
  </si>
  <si>
    <t>organic not available</t>
  </si>
  <si>
    <t>Price / unit 89144/89256 others to add on award</t>
  </si>
  <si>
    <t xml:space="preserve">Price/5lb 89259/89146 </t>
  </si>
  <si>
    <t>New England Ice Cream</t>
  </si>
  <si>
    <t>222 Mansfield Ave, Norton, MA 02766</t>
  </si>
  <si>
    <t>Kim Imbornone 774.961.2013  kimbornone@neicc.com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</si>
</sst>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/>
    <xf numFmtId="0" fontId="0" fillId="2" borderId="0" xfId="0" applyFill="1"/>
    <xf numFmtId="0" fontId="0" fillId="0" borderId="0" xfId="0" applyAlignment="1">
      <alignment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3" fontId="2" fillId="4" borderId="1" xfId="1" applyNumberFormat="1" applyFont="1" applyFill="1" applyBorder="1" applyAlignment="1" applyProtection="1">
      <alignment horizontal="center"/>
    </xf>
    <xf numFmtId="44" fontId="2" fillId="4" borderId="1" xfId="2" applyFont="1" applyFill="1" applyBorder="1" applyProtection="1">
      <protection locked="0"/>
    </xf>
    <xf numFmtId="0" fontId="2" fillId="4" borderId="1" xfId="1" applyFont="1" applyFill="1" applyBorder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/>
    <xf numFmtId="0" fontId="3" fillId="3" borderId="4" xfId="1" applyFont="1" applyFill="1" applyBorder="1" applyProtection="1">
      <protection locked="0"/>
    </xf>
    <xf numFmtId="0" fontId="3" fillId="3" borderId="7" xfId="1" applyFont="1" applyFill="1" applyBorder="1" applyProtection="1">
      <protection locked="0"/>
    </xf>
    <xf numFmtId="0" fontId="3" fillId="3" borderId="10" xfId="1" applyFont="1" applyFill="1" applyBorder="1" applyProtection="1">
      <protection locked="0"/>
    </xf>
    <xf numFmtId="0" fontId="3" fillId="0" borderId="9" xfId="1" applyFont="1" applyFill="1" applyBorder="1" applyAlignment="1" applyProtection="1">
      <alignment horizontal="center" vertical="center"/>
    </xf>
    <xf numFmtId="3" fontId="2" fillId="4" borderId="11" xfId="1" applyNumberFormat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4" fontId="2" fillId="4" borderId="11" xfId="2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ont="1" applyFill="1" applyBorder="1" applyProtection="1">
      <protection locked="0"/>
    </xf>
    <xf numFmtId="3" fontId="2" fillId="4" borderId="15" xfId="1" applyNumberFormat="1" applyFont="1" applyFill="1" applyBorder="1" applyAlignment="1" applyProtection="1">
      <alignment horizontal="center"/>
    </xf>
    <xf numFmtId="44" fontId="2" fillId="4" borderId="15" xfId="2" applyFont="1" applyFill="1" applyBorder="1" applyProtection="1">
      <protection locked="0"/>
    </xf>
    <xf numFmtId="0" fontId="2" fillId="4" borderId="15" xfId="1" applyFont="1" applyFill="1" applyBorder="1" applyProtection="1">
      <protection locked="0"/>
    </xf>
    <xf numFmtId="3" fontId="3" fillId="4" borderId="17" xfId="1" applyNumberFormat="1" applyFont="1" applyFill="1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4" fillId="0" borderId="9" xfId="1" applyFont="1" applyFill="1" applyBorder="1" applyAlignment="1" applyProtection="1">
      <alignment horizontal="center" vertical="center" textRotation="90" wrapText="1"/>
    </xf>
    <xf numFmtId="164" fontId="3" fillId="0" borderId="9" xfId="1" applyNumberFormat="1" applyFont="1" applyFill="1" applyBorder="1" applyAlignment="1" applyProtection="1">
      <alignment horizontal="center" vertical="center" textRotation="90" wrapText="1"/>
    </xf>
    <xf numFmtId="0" fontId="3" fillId="0" borderId="6" xfId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Protection="1"/>
    <xf numFmtId="0" fontId="8" fillId="0" borderId="9" xfId="1" applyFont="1" applyBorder="1" applyAlignment="1" applyProtection="1">
      <alignment horizontal="center"/>
    </xf>
    <xf numFmtId="0" fontId="2" fillId="4" borderId="1" xfId="1" applyFont="1" applyFill="1" applyBorder="1" applyProtection="1"/>
    <xf numFmtId="0" fontId="0" fillId="0" borderId="11" xfId="0" applyBorder="1" applyProtection="1"/>
    <xf numFmtId="0" fontId="0" fillId="0" borderId="1" xfId="0" applyBorder="1" applyProtection="1"/>
    <xf numFmtId="0" fontId="0" fillId="0" borderId="15" xfId="0" applyBorder="1" applyProtection="1"/>
    <xf numFmtId="0" fontId="2" fillId="4" borderId="14" xfId="1" applyFont="1" applyFill="1" applyBorder="1" applyProtection="1"/>
    <xf numFmtId="0" fontId="6" fillId="0" borderId="12" xfId="0" applyFont="1" applyBorder="1" applyProtection="1"/>
    <xf numFmtId="0" fontId="0" fillId="5" borderId="17" xfId="0" applyFill="1" applyBorder="1" applyProtection="1"/>
    <xf numFmtId="0" fontId="0" fillId="0" borderId="0" xfId="0" applyProtection="1"/>
    <xf numFmtId="0" fontId="6" fillId="0" borderId="12" xfId="0" applyFont="1" applyFill="1" applyBorder="1" applyProtection="1"/>
    <xf numFmtId="0" fontId="6" fillId="5" borderId="17" xfId="0" applyFont="1" applyFill="1" applyBorder="1" applyProtection="1"/>
    <xf numFmtId="0" fontId="2" fillId="0" borderId="8" xfId="1" applyFont="1" applyFill="1" applyBorder="1" applyProtection="1"/>
    <xf numFmtId="0" fontId="2" fillId="0" borderId="0" xfId="1" applyFont="1" applyFill="1" applyBorder="1" applyProtection="1"/>
    <xf numFmtId="3" fontId="6" fillId="0" borderId="17" xfId="0" applyNumberFormat="1" applyFont="1" applyBorder="1" applyProtection="1"/>
    <xf numFmtId="44" fontId="2" fillId="4" borderId="11" xfId="2" applyFont="1" applyFill="1" applyBorder="1" applyProtection="1"/>
    <xf numFmtId="44" fontId="2" fillId="4" borderId="16" xfId="2" applyFont="1" applyFill="1" applyBorder="1" applyProtection="1"/>
    <xf numFmtId="44" fontId="3" fillId="4" borderId="17" xfId="2" applyFont="1" applyFill="1" applyBorder="1" applyProtection="1"/>
    <xf numFmtId="44" fontId="2" fillId="5" borderId="1" xfId="2" applyFont="1" applyFill="1" applyBorder="1" applyProtection="1"/>
    <xf numFmtId="44" fontId="6" fillId="4" borderId="18" xfId="0" applyNumberFormat="1" applyFont="1" applyFill="1" applyBorder="1" applyProtection="1"/>
    <xf numFmtId="44" fontId="6" fillId="5" borderId="19" xfId="0" applyNumberFormat="1" applyFont="1" applyFill="1" applyBorder="1" applyProtection="1"/>
    <xf numFmtId="44" fontId="3" fillId="5" borderId="17" xfId="2" applyFont="1" applyFill="1" applyBorder="1" applyProtection="1"/>
    <xf numFmtId="44" fontId="2" fillId="5" borderId="11" xfId="2" applyFont="1" applyFill="1" applyBorder="1" applyProtection="1"/>
    <xf numFmtId="44" fontId="2" fillId="5" borderId="19" xfId="2" applyFont="1" applyFill="1" applyBorder="1" applyProtection="1"/>
    <xf numFmtId="0" fontId="6" fillId="5" borderId="19" xfId="0" applyFont="1" applyFill="1" applyBorder="1" applyProtection="1"/>
    <xf numFmtId="0" fontId="6" fillId="5" borderId="1" xfId="0" applyFont="1" applyFill="1" applyBorder="1" applyProtection="1"/>
    <xf numFmtId="44" fontId="6" fillId="5" borderId="1" xfId="0" applyNumberFormat="1" applyFont="1" applyFill="1" applyBorder="1" applyProtection="1"/>
    <xf numFmtId="49" fontId="2" fillId="5" borderId="1" xfId="1" applyNumberFormat="1" applyFont="1" applyFill="1" applyBorder="1" applyAlignment="1" applyProtection="1">
      <alignment horizontal="center"/>
    </xf>
    <xf numFmtId="0" fontId="2" fillId="5" borderId="18" xfId="1" applyFont="1" applyFill="1" applyBorder="1" applyProtection="1"/>
    <xf numFmtId="44" fontId="2" fillId="5" borderId="17" xfId="2" applyFont="1" applyFill="1" applyBorder="1" applyProtection="1"/>
    <xf numFmtId="0" fontId="7" fillId="5" borderId="1" xfId="0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center"/>
    </xf>
    <xf numFmtId="0" fontId="7" fillId="0" borderId="0" xfId="0" applyFont="1" applyProtection="1"/>
    <xf numFmtId="0" fontId="0" fillId="5" borderId="1" xfId="0" applyFill="1" applyBorder="1" applyProtection="1"/>
    <xf numFmtId="3" fontId="2" fillId="5" borderId="1" xfId="1" applyNumberFormat="1" applyFont="1" applyFill="1" applyBorder="1" applyAlignment="1" applyProtection="1">
      <alignment horizontal="center"/>
    </xf>
    <xf numFmtId="44" fontId="2" fillId="4" borderId="1" xfId="2" applyFont="1" applyFill="1" applyBorder="1" applyProtection="1"/>
    <xf numFmtId="0" fontId="2" fillId="5" borderId="1" xfId="1" applyFont="1" applyFill="1" applyBorder="1" applyProtection="1"/>
    <xf numFmtId="0" fontId="0" fillId="5" borderId="15" xfId="0" applyFill="1" applyBorder="1" applyProtection="1"/>
    <xf numFmtId="3" fontId="2" fillId="5" borderId="15" xfId="1" applyNumberFormat="1" applyFont="1" applyFill="1" applyBorder="1" applyAlignment="1" applyProtection="1">
      <alignment horizontal="center"/>
    </xf>
    <xf numFmtId="44" fontId="2" fillId="5" borderId="20" xfId="2" applyFont="1" applyFill="1" applyBorder="1" applyProtection="1"/>
    <xf numFmtId="0" fontId="6" fillId="0" borderId="15" xfId="0" applyFont="1" applyBorder="1" applyAlignment="1" applyProtection="1">
      <alignment horizontal="right"/>
    </xf>
    <xf numFmtId="3" fontId="3" fillId="4" borderId="15" xfId="1" applyNumberFormat="1" applyFont="1" applyFill="1" applyBorder="1" applyAlignment="1" applyProtection="1">
      <alignment horizontal="center"/>
    </xf>
    <xf numFmtId="44" fontId="3" fillId="4" borderId="11" xfId="2" applyFont="1" applyFill="1" applyBorder="1" applyProtection="1"/>
    <xf numFmtId="0" fontId="6" fillId="5" borderId="15" xfId="0" applyFont="1" applyFill="1" applyBorder="1" applyProtection="1"/>
    <xf numFmtId="44" fontId="3" fillId="5" borderId="15" xfId="2" applyFont="1" applyFill="1" applyBorder="1" applyProtection="1"/>
    <xf numFmtId="44" fontId="2" fillId="5" borderId="15" xfId="2" applyFont="1" applyFill="1" applyBorder="1" applyProtection="1"/>
    <xf numFmtId="0" fontId="3" fillId="0" borderId="3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164" fontId="3" fillId="0" borderId="3" xfId="1" applyNumberFormat="1" applyFont="1" applyFill="1" applyBorder="1" applyAlignment="1" applyProtection="1">
      <alignment horizontal="center"/>
    </xf>
    <xf numFmtId="164" fontId="3" fillId="0" borderId="13" xfId="1" applyNumberFormat="1" applyFont="1" applyFill="1" applyBorder="1" applyAlignment="1" applyProtection="1">
      <alignment horizontal="center"/>
    </xf>
    <xf numFmtId="0" fontId="2" fillId="0" borderId="5" xfId="1" applyFont="1" applyBorder="1" applyAlignment="1" applyProtection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3"/>
  <sheetViews>
    <sheetView tabSelected="1" zoomScale="80" zoomScaleNormal="80" workbookViewId="0">
      <selection activeCell="U20" sqref="U20"/>
    </sheetView>
  </sheetViews>
  <sheetFormatPr defaultColWidth="9.140625" defaultRowHeight="15" x14ac:dyDescent="0.25"/>
  <cols>
    <col min="1" max="1" width="3.140625" style="23" bestFit="1" customWidth="1"/>
    <col min="2" max="2" width="48.7109375" style="23" customWidth="1"/>
    <col min="3" max="3" width="17.140625" style="23" customWidth="1"/>
    <col min="4" max="4" width="13.42578125" style="23" customWidth="1"/>
    <col min="5" max="5" width="13.7109375" style="23" customWidth="1"/>
    <col min="6" max="6" width="12.42578125" style="23" bestFit="1" customWidth="1"/>
    <col min="7" max="8" width="12.42578125" style="23" customWidth="1"/>
    <col min="9" max="9" width="13.28515625" style="23" customWidth="1"/>
    <col min="10" max="11" width="9.140625" style="23"/>
    <col min="12" max="12" width="13.28515625" style="23" customWidth="1"/>
    <col min="13" max="13" width="13.140625" style="23" customWidth="1"/>
    <col min="14" max="14" width="14.28515625" style="23" bestFit="1" customWidth="1"/>
    <col min="15" max="15" width="2" style="23" customWidth="1"/>
    <col min="16" max="80" width="9.140625" style="9"/>
    <col min="81" max="16384" width="9.140625" style="23"/>
  </cols>
  <sheetData>
    <row r="1" spans="1:80" x14ac:dyDescent="0.25">
      <c r="B1" s="13" t="s">
        <v>149</v>
      </c>
      <c r="C1" s="24"/>
      <c r="D1" s="24"/>
    </row>
    <row r="2" spans="1:80" ht="15.75" thickBot="1" x14ac:dyDescent="0.3">
      <c r="B2" s="14" t="s">
        <v>150</v>
      </c>
      <c r="C2" s="24"/>
      <c r="D2" s="24"/>
    </row>
    <row r="3" spans="1:80" ht="15.75" thickBot="1" x14ac:dyDescent="0.3">
      <c r="A3" s="1"/>
      <c r="B3" s="15" t="s">
        <v>151</v>
      </c>
      <c r="C3" s="35" t="s">
        <v>7</v>
      </c>
      <c r="D3" s="24"/>
      <c r="F3" s="80" t="s">
        <v>3</v>
      </c>
      <c r="G3" s="81"/>
      <c r="H3" s="81"/>
      <c r="I3" s="82"/>
      <c r="J3" s="83" t="s">
        <v>4</v>
      </c>
      <c r="K3" s="84"/>
      <c r="L3" s="84"/>
      <c r="M3" s="85"/>
      <c r="N3" s="34" t="s">
        <v>5</v>
      </c>
    </row>
    <row r="4" spans="1:80" s="3" customFormat="1" ht="75.75" customHeight="1" thickBot="1" x14ac:dyDescent="0.3">
      <c r="A4" s="4" t="s">
        <v>0</v>
      </c>
      <c r="B4" s="16" t="s">
        <v>1</v>
      </c>
      <c r="C4" s="16" t="s">
        <v>59</v>
      </c>
      <c r="D4" s="16" t="s">
        <v>57</v>
      </c>
      <c r="E4" s="18" t="s">
        <v>70</v>
      </c>
      <c r="F4" s="31" t="s">
        <v>66</v>
      </c>
      <c r="G4" s="31" t="s">
        <v>65</v>
      </c>
      <c r="H4" s="31" t="s">
        <v>69</v>
      </c>
      <c r="I4" s="31" t="s">
        <v>73</v>
      </c>
      <c r="J4" s="32" t="s">
        <v>68</v>
      </c>
      <c r="K4" s="32" t="s">
        <v>67</v>
      </c>
      <c r="L4" s="32" t="s">
        <v>72</v>
      </c>
      <c r="M4" s="31" t="s">
        <v>71</v>
      </c>
      <c r="N4" s="33" t="s">
        <v>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x14ac:dyDescent="0.25">
      <c r="A5" s="36">
        <v>1</v>
      </c>
      <c r="B5" s="37" t="s">
        <v>76</v>
      </c>
      <c r="C5" s="37" t="s">
        <v>60</v>
      </c>
      <c r="D5" s="29" t="s">
        <v>125</v>
      </c>
      <c r="E5" s="17">
        <v>673196</v>
      </c>
      <c r="F5" s="21">
        <v>0.24110000000000001</v>
      </c>
      <c r="G5" s="6">
        <v>0.2661</v>
      </c>
      <c r="H5" s="49">
        <f>F5*E5</f>
        <v>162307.55559999999</v>
      </c>
      <c r="I5" s="49">
        <f>+E5*G5</f>
        <v>179137.45560000002</v>
      </c>
      <c r="J5" s="21">
        <v>0.2271</v>
      </c>
      <c r="K5" s="21">
        <v>0.25209999999999999</v>
      </c>
      <c r="L5" s="49">
        <f>J5*E5</f>
        <v>152882.81159999999</v>
      </c>
      <c r="M5" s="49">
        <f>K5*E5</f>
        <v>169712.71159999998</v>
      </c>
      <c r="N5" s="7">
        <v>89020</v>
      </c>
    </row>
    <row r="6" spans="1:80" x14ac:dyDescent="0.25">
      <c r="A6" s="36">
        <v>2</v>
      </c>
      <c r="B6" s="38" t="s">
        <v>75</v>
      </c>
      <c r="C6" s="38" t="s">
        <v>61</v>
      </c>
      <c r="D6" s="29" t="s">
        <v>125</v>
      </c>
      <c r="E6" s="5">
        <v>726</v>
      </c>
      <c r="F6" s="6">
        <v>2.38</v>
      </c>
      <c r="G6" s="6">
        <v>2.4049999999999998</v>
      </c>
      <c r="H6" s="49">
        <f t="shared" ref="H6:H46" si="0">F6*E6</f>
        <v>1727.8799999999999</v>
      </c>
      <c r="I6" s="49">
        <f t="shared" ref="I6:I19" si="1">+E6*G6</f>
        <v>1746.0299999999997</v>
      </c>
      <c r="J6" s="21">
        <v>2.3660000000000001</v>
      </c>
      <c r="K6" s="21">
        <v>2.391</v>
      </c>
      <c r="L6" s="49">
        <f t="shared" ref="L6:L19" si="2">J6*E6</f>
        <v>1717.7160000000001</v>
      </c>
      <c r="M6" s="49">
        <f t="shared" ref="M6:M19" si="3">K6*E6</f>
        <v>1735.866</v>
      </c>
      <c r="N6" s="7">
        <v>89017</v>
      </c>
    </row>
    <row r="7" spans="1:80" x14ac:dyDescent="0.25">
      <c r="A7" s="36">
        <v>3</v>
      </c>
      <c r="B7" s="38" t="s">
        <v>79</v>
      </c>
      <c r="C7" s="37" t="s">
        <v>60</v>
      </c>
      <c r="D7" s="29" t="s">
        <v>125</v>
      </c>
      <c r="E7" s="5">
        <f>85000+82973</f>
        <v>167973</v>
      </c>
      <c r="F7" s="6">
        <v>0.32469999999999999</v>
      </c>
      <c r="G7" s="6">
        <v>0.34970000000000001</v>
      </c>
      <c r="H7" s="49">
        <f t="shared" si="0"/>
        <v>54540.833099999996</v>
      </c>
      <c r="I7" s="49">
        <f t="shared" si="1"/>
        <v>58740.158100000001</v>
      </c>
      <c r="J7" s="21">
        <v>0.31069999999999998</v>
      </c>
      <c r="K7" s="21">
        <v>0.3357</v>
      </c>
      <c r="L7" s="49">
        <f t="shared" si="2"/>
        <v>52189.211099999993</v>
      </c>
      <c r="M7" s="49">
        <f t="shared" si="3"/>
        <v>56388.536099999998</v>
      </c>
      <c r="N7" s="8" t="s">
        <v>131</v>
      </c>
    </row>
    <row r="8" spans="1:80" x14ac:dyDescent="0.25">
      <c r="A8" s="36">
        <v>4</v>
      </c>
      <c r="B8" s="38" t="s">
        <v>74</v>
      </c>
      <c r="C8" s="38" t="s">
        <v>61</v>
      </c>
      <c r="D8" s="29" t="s">
        <v>125</v>
      </c>
      <c r="E8" s="5">
        <v>511</v>
      </c>
      <c r="F8" s="6">
        <v>3.58</v>
      </c>
      <c r="G8" s="6">
        <v>3.605</v>
      </c>
      <c r="H8" s="49">
        <f t="shared" si="0"/>
        <v>1829.38</v>
      </c>
      <c r="I8" s="49">
        <f t="shared" si="1"/>
        <v>1842.155</v>
      </c>
      <c r="J8" s="21">
        <v>3.5660000000000003</v>
      </c>
      <c r="K8" s="21">
        <v>3.5910000000000002</v>
      </c>
      <c r="L8" s="49">
        <f t="shared" si="2"/>
        <v>1822.2260000000001</v>
      </c>
      <c r="M8" s="49">
        <f t="shared" si="3"/>
        <v>1835.0010000000002</v>
      </c>
      <c r="N8" s="7">
        <v>89039</v>
      </c>
    </row>
    <row r="9" spans="1:80" x14ac:dyDescent="0.25">
      <c r="A9" s="36">
        <v>5</v>
      </c>
      <c r="B9" s="38" t="s">
        <v>77</v>
      </c>
      <c r="C9" s="38" t="s">
        <v>60</v>
      </c>
      <c r="D9" s="29" t="s">
        <v>125</v>
      </c>
      <c r="E9" s="5">
        <v>3409</v>
      </c>
      <c r="F9" s="6">
        <v>0.61</v>
      </c>
      <c r="G9" s="6">
        <v>0.63500000000000001</v>
      </c>
      <c r="H9" s="49">
        <f t="shared" si="0"/>
        <v>2079.4899999999998</v>
      </c>
      <c r="I9" s="49">
        <f t="shared" si="1"/>
        <v>2164.7150000000001</v>
      </c>
      <c r="J9" s="21">
        <v>0.59599999999999997</v>
      </c>
      <c r="K9" s="21">
        <v>0.621</v>
      </c>
      <c r="L9" s="49">
        <f t="shared" si="2"/>
        <v>2031.7639999999999</v>
      </c>
      <c r="M9" s="49">
        <f t="shared" si="3"/>
        <v>2116.989</v>
      </c>
      <c r="N9" s="7">
        <v>89240</v>
      </c>
    </row>
    <row r="10" spans="1:80" x14ac:dyDescent="0.25">
      <c r="A10" s="36">
        <v>6</v>
      </c>
      <c r="B10" s="38" t="s">
        <v>124</v>
      </c>
      <c r="C10" s="38" t="s">
        <v>61</v>
      </c>
      <c r="D10" s="29" t="s">
        <v>125</v>
      </c>
      <c r="E10" s="5">
        <v>497</v>
      </c>
      <c r="F10" s="6">
        <v>3.58</v>
      </c>
      <c r="G10" s="6">
        <v>3.605</v>
      </c>
      <c r="H10" s="49">
        <f t="shared" si="0"/>
        <v>1779.26</v>
      </c>
      <c r="I10" s="49">
        <f t="shared" si="1"/>
        <v>1791.6849999999999</v>
      </c>
      <c r="J10" s="21">
        <v>3.5660000000000003</v>
      </c>
      <c r="K10" s="21">
        <v>3.5910000000000002</v>
      </c>
      <c r="L10" s="49">
        <f t="shared" si="2"/>
        <v>1772.3020000000001</v>
      </c>
      <c r="M10" s="49">
        <f t="shared" si="3"/>
        <v>1784.7270000000001</v>
      </c>
      <c r="N10" s="8" t="s">
        <v>145</v>
      </c>
    </row>
    <row r="11" spans="1:80" x14ac:dyDescent="0.25">
      <c r="A11" s="36">
        <v>7</v>
      </c>
      <c r="B11" s="38" t="s">
        <v>78</v>
      </c>
      <c r="C11" s="38" t="s">
        <v>60</v>
      </c>
      <c r="D11" s="29" t="s">
        <v>125</v>
      </c>
      <c r="E11" s="5">
        <v>1939256</v>
      </c>
      <c r="F11" s="6">
        <v>0.24110000000000001</v>
      </c>
      <c r="G11" s="6">
        <v>0.2661</v>
      </c>
      <c r="H11" s="49">
        <f t="shared" si="0"/>
        <v>467554.62160000001</v>
      </c>
      <c r="I11" s="49">
        <f t="shared" si="1"/>
        <v>516036.02159999998</v>
      </c>
      <c r="J11" s="21">
        <v>0.2271</v>
      </c>
      <c r="K11" s="21">
        <v>0.25209999999999999</v>
      </c>
      <c r="L11" s="49">
        <f t="shared" si="2"/>
        <v>440405.03759999998</v>
      </c>
      <c r="M11" s="49">
        <f t="shared" si="3"/>
        <v>488886.4376</v>
      </c>
      <c r="N11" s="7">
        <v>89038</v>
      </c>
    </row>
    <row r="12" spans="1:80" x14ac:dyDescent="0.25">
      <c r="A12" s="36">
        <v>8</v>
      </c>
      <c r="B12" s="38" t="s">
        <v>80</v>
      </c>
      <c r="C12" s="38" t="s">
        <v>60</v>
      </c>
      <c r="D12" s="29" t="s">
        <v>125</v>
      </c>
      <c r="E12" s="5">
        <v>175183</v>
      </c>
      <c r="F12" s="6">
        <v>0.32479999999999998</v>
      </c>
      <c r="G12" s="6">
        <v>0.3498</v>
      </c>
      <c r="H12" s="49">
        <f t="shared" si="0"/>
        <v>56899.438399999999</v>
      </c>
      <c r="I12" s="49">
        <f t="shared" si="1"/>
        <v>61279.013400000003</v>
      </c>
      <c r="J12" s="21">
        <v>0.31079999999999997</v>
      </c>
      <c r="K12" s="21">
        <v>0.33579999999999999</v>
      </c>
      <c r="L12" s="49">
        <f>J12*E12</f>
        <v>54446.876399999994</v>
      </c>
      <c r="M12" s="49">
        <f t="shared" si="3"/>
        <v>58826.451399999998</v>
      </c>
      <c r="N12" s="7">
        <v>89176</v>
      </c>
    </row>
    <row r="13" spans="1:80" x14ac:dyDescent="0.25">
      <c r="A13" s="36">
        <v>9</v>
      </c>
      <c r="B13" s="38" t="s">
        <v>81</v>
      </c>
      <c r="C13" s="38" t="s">
        <v>60</v>
      </c>
      <c r="D13" s="29" t="s">
        <v>125</v>
      </c>
      <c r="E13" s="5">
        <v>9125</v>
      </c>
      <c r="F13" s="6">
        <v>0.33</v>
      </c>
      <c r="G13" s="6">
        <v>0.35500000000000004</v>
      </c>
      <c r="H13" s="49">
        <f t="shared" si="0"/>
        <v>3011.25</v>
      </c>
      <c r="I13" s="49">
        <f t="shared" si="1"/>
        <v>3239.3750000000005</v>
      </c>
      <c r="J13" s="21">
        <v>0.316</v>
      </c>
      <c r="K13" s="21">
        <v>0.34100000000000003</v>
      </c>
      <c r="L13" s="49">
        <f t="shared" si="2"/>
        <v>2883.5</v>
      </c>
      <c r="M13" s="49">
        <f t="shared" si="3"/>
        <v>3111.6250000000005</v>
      </c>
      <c r="N13" s="7">
        <v>89181</v>
      </c>
    </row>
    <row r="14" spans="1:80" x14ac:dyDescent="0.25">
      <c r="A14" s="36">
        <v>10</v>
      </c>
      <c r="B14" s="38" t="s">
        <v>82</v>
      </c>
      <c r="C14" s="38" t="s">
        <v>60</v>
      </c>
      <c r="D14" s="29" t="s">
        <v>125</v>
      </c>
      <c r="E14" s="5">
        <v>74133</v>
      </c>
      <c r="F14" s="6">
        <v>0.26100000000000001</v>
      </c>
      <c r="G14" s="6">
        <v>0.28600000000000003</v>
      </c>
      <c r="H14" s="49">
        <f>F14*E14</f>
        <v>19348.713</v>
      </c>
      <c r="I14" s="49">
        <f>+E14*G14</f>
        <v>21202.038000000004</v>
      </c>
      <c r="J14" s="21">
        <v>0.247</v>
      </c>
      <c r="K14" s="21">
        <v>0.27200000000000002</v>
      </c>
      <c r="L14" s="49">
        <f>J14*E14</f>
        <v>18310.850999999999</v>
      </c>
      <c r="M14" s="49">
        <f>K14*E14</f>
        <v>20164.176000000003</v>
      </c>
      <c r="N14" s="7">
        <v>89034</v>
      </c>
    </row>
    <row r="15" spans="1:80" x14ac:dyDescent="0.25">
      <c r="A15" s="36">
        <v>11</v>
      </c>
      <c r="B15" s="38" t="s">
        <v>83</v>
      </c>
      <c r="C15" s="38" t="s">
        <v>60</v>
      </c>
      <c r="D15" s="29" t="s">
        <v>125</v>
      </c>
      <c r="E15" s="5">
        <v>172567</v>
      </c>
      <c r="F15" s="6">
        <v>0.2591</v>
      </c>
      <c r="G15" s="6">
        <v>0.28410000000000002</v>
      </c>
      <c r="H15" s="49">
        <f t="shared" si="0"/>
        <v>44712.109700000001</v>
      </c>
      <c r="I15" s="49">
        <f t="shared" si="1"/>
        <v>49026.284700000004</v>
      </c>
      <c r="J15" s="21">
        <v>0.24509999999999998</v>
      </c>
      <c r="K15" s="21">
        <v>0.27010000000000001</v>
      </c>
      <c r="L15" s="49">
        <f t="shared" si="2"/>
        <v>42296.171699999999</v>
      </c>
      <c r="M15" s="49">
        <f t="shared" si="3"/>
        <v>46610.346700000002</v>
      </c>
      <c r="N15" s="7">
        <v>89035</v>
      </c>
    </row>
    <row r="16" spans="1:80" x14ac:dyDescent="0.25">
      <c r="A16" s="36">
        <v>12</v>
      </c>
      <c r="B16" s="38" t="s">
        <v>84</v>
      </c>
      <c r="C16" s="38" t="s">
        <v>60</v>
      </c>
      <c r="D16" s="29" t="s">
        <v>125</v>
      </c>
      <c r="E16" s="5">
        <v>51407</v>
      </c>
      <c r="F16" s="6">
        <v>0.34</v>
      </c>
      <c r="G16" s="6">
        <v>0.36500000000000005</v>
      </c>
      <c r="H16" s="49">
        <f t="shared" si="0"/>
        <v>17478.38</v>
      </c>
      <c r="I16" s="49">
        <f t="shared" si="1"/>
        <v>18763.555000000004</v>
      </c>
      <c r="J16" s="21">
        <v>0.32600000000000001</v>
      </c>
      <c r="K16" s="21">
        <v>0.35100000000000003</v>
      </c>
      <c r="L16" s="49">
        <f t="shared" si="2"/>
        <v>16758.682000000001</v>
      </c>
      <c r="M16" s="49">
        <f t="shared" si="3"/>
        <v>18043.857</v>
      </c>
      <c r="N16" s="8" t="s">
        <v>130</v>
      </c>
    </row>
    <row r="17" spans="1:80" s="2" customFormat="1" x14ac:dyDescent="0.25">
      <c r="A17" s="36">
        <v>13</v>
      </c>
      <c r="B17" s="38" t="s">
        <v>85</v>
      </c>
      <c r="C17" s="38" t="s">
        <v>60</v>
      </c>
      <c r="D17" s="29" t="s">
        <v>125</v>
      </c>
      <c r="E17" s="5">
        <v>46902</v>
      </c>
      <c r="F17" s="6">
        <v>0.2298</v>
      </c>
      <c r="G17" s="6">
        <v>0.25480000000000003</v>
      </c>
      <c r="H17" s="49">
        <f t="shared" si="0"/>
        <v>10778.079600000001</v>
      </c>
      <c r="I17" s="49">
        <f>+E17*G17</f>
        <v>11950.629600000002</v>
      </c>
      <c r="J17" s="21">
        <v>0.21579999999999999</v>
      </c>
      <c r="K17" s="21">
        <v>0.24079999999999999</v>
      </c>
      <c r="L17" s="49">
        <f t="shared" si="2"/>
        <v>10121.4516</v>
      </c>
      <c r="M17" s="49">
        <f t="shared" si="3"/>
        <v>11294.0016</v>
      </c>
      <c r="N17" s="7">
        <v>89028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2" customFormat="1" x14ac:dyDescent="0.25">
      <c r="A18" s="36">
        <v>14</v>
      </c>
      <c r="B18" s="38" t="s">
        <v>86</v>
      </c>
      <c r="C18" s="38" t="s">
        <v>60</v>
      </c>
      <c r="D18" s="29" t="s">
        <v>125</v>
      </c>
      <c r="E18" s="5">
        <v>4957</v>
      </c>
      <c r="F18" s="6">
        <v>0.32040000000000002</v>
      </c>
      <c r="G18" s="6">
        <v>0.34540000000000004</v>
      </c>
      <c r="H18" s="49">
        <f t="shared" si="0"/>
        <v>1588.2228</v>
      </c>
      <c r="I18" s="49">
        <f t="shared" si="1"/>
        <v>1712.1478000000002</v>
      </c>
      <c r="J18" s="21">
        <v>0.30640000000000001</v>
      </c>
      <c r="K18" s="21">
        <v>0.33140000000000003</v>
      </c>
      <c r="L18" s="49">
        <f t="shared" si="2"/>
        <v>1518.8248000000001</v>
      </c>
      <c r="M18" s="49">
        <f t="shared" si="3"/>
        <v>1642.7498000000001</v>
      </c>
      <c r="N18" s="7">
        <v>89175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2" customFormat="1" ht="15.75" thickBot="1" x14ac:dyDescent="0.3">
      <c r="A19" s="36">
        <v>15</v>
      </c>
      <c r="B19" s="39" t="s">
        <v>110</v>
      </c>
      <c r="C19" s="39" t="s">
        <v>61</v>
      </c>
      <c r="D19" s="29" t="s">
        <v>125</v>
      </c>
      <c r="E19" s="25">
        <v>165</v>
      </c>
      <c r="F19" s="26">
        <v>3.08</v>
      </c>
      <c r="G19" s="6">
        <v>3.105</v>
      </c>
      <c r="H19" s="50">
        <f t="shared" si="0"/>
        <v>508.2</v>
      </c>
      <c r="I19" s="49">
        <f t="shared" si="1"/>
        <v>512.32500000000005</v>
      </c>
      <c r="J19" s="21">
        <v>3.0660000000000003</v>
      </c>
      <c r="K19" s="21">
        <v>3.0910000000000002</v>
      </c>
      <c r="L19" s="49">
        <f t="shared" si="2"/>
        <v>505.89000000000004</v>
      </c>
      <c r="M19" s="49">
        <f t="shared" si="3"/>
        <v>510.01500000000004</v>
      </c>
      <c r="N19" s="27">
        <v>89002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2" customFormat="1" ht="15.75" thickBot="1" x14ac:dyDescent="0.3">
      <c r="A20" s="40"/>
      <c r="B20" s="41" t="s">
        <v>111</v>
      </c>
      <c r="C20" s="42"/>
      <c r="D20" s="42"/>
      <c r="E20" s="28">
        <f>SUM(E5:E19)</f>
        <v>3320007</v>
      </c>
      <c r="F20" s="63"/>
      <c r="G20" s="63"/>
      <c r="H20" s="51">
        <f>SUM(H5:H19)</f>
        <v>846143.41379999998</v>
      </c>
      <c r="I20" s="51">
        <f>SUM(I5:I19)</f>
        <v>929143.58880000003</v>
      </c>
      <c r="J20" s="55"/>
      <c r="K20" s="55"/>
      <c r="L20" s="51">
        <f>SUM(L5:L19)</f>
        <v>799663.31579999987</v>
      </c>
      <c r="M20" s="51">
        <f>SUM(M5:M19)</f>
        <v>882663.49079999991</v>
      </c>
      <c r="N20" s="6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x14ac:dyDescent="0.25">
      <c r="A21" s="70"/>
      <c r="B21" s="59" t="s">
        <v>112</v>
      </c>
      <c r="C21" s="67"/>
      <c r="D21" s="67"/>
      <c r="E21" s="68"/>
      <c r="F21" s="52"/>
      <c r="G21" s="52"/>
      <c r="H21" s="56"/>
      <c r="I21" s="52"/>
      <c r="J21" s="52"/>
      <c r="K21" s="56"/>
      <c r="L21" s="56"/>
      <c r="M21" s="56"/>
      <c r="N21" s="61"/>
    </row>
    <row r="22" spans="1:80" s="2" customFormat="1" x14ac:dyDescent="0.25">
      <c r="A22" s="36">
        <v>16</v>
      </c>
      <c r="B22" s="38" t="s">
        <v>102</v>
      </c>
      <c r="C22" s="38" t="s">
        <v>60</v>
      </c>
      <c r="D22" s="30" t="s">
        <v>140</v>
      </c>
      <c r="E22" s="5">
        <v>6912</v>
      </c>
      <c r="F22" s="6">
        <v>0.79400000000000004</v>
      </c>
      <c r="G22" s="6">
        <v>0.79</v>
      </c>
      <c r="H22" s="49">
        <f t="shared" ref="H22:H32" si="4">F22*E22</f>
        <v>5488.1280000000006</v>
      </c>
      <c r="I22" s="52"/>
      <c r="J22" s="52"/>
      <c r="K22" s="56"/>
      <c r="L22" s="56"/>
      <c r="M22" s="56"/>
      <c r="N22" s="8" t="s">
        <v>142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x14ac:dyDescent="0.25">
      <c r="A23" s="36">
        <v>17</v>
      </c>
      <c r="B23" s="38" t="s">
        <v>105</v>
      </c>
      <c r="C23" s="38" t="s">
        <v>106</v>
      </c>
      <c r="D23" s="30" t="s">
        <v>143</v>
      </c>
      <c r="E23" s="5">
        <v>668</v>
      </c>
      <c r="F23" s="6">
        <v>5.61</v>
      </c>
      <c r="G23" s="6">
        <v>5.61</v>
      </c>
      <c r="H23" s="49">
        <f t="shared" si="4"/>
        <v>3747.48</v>
      </c>
      <c r="I23" s="52"/>
      <c r="J23" s="52"/>
      <c r="K23" s="56"/>
      <c r="L23" s="56"/>
      <c r="M23" s="56"/>
      <c r="N23" s="7" t="s">
        <v>148</v>
      </c>
      <c r="O23" s="9"/>
    </row>
    <row r="24" spans="1:80" x14ac:dyDescent="0.25">
      <c r="A24" s="36">
        <v>18</v>
      </c>
      <c r="B24" s="38" t="s">
        <v>107</v>
      </c>
      <c r="C24" s="38" t="s">
        <v>106</v>
      </c>
      <c r="D24" s="30"/>
      <c r="E24" s="5">
        <v>180</v>
      </c>
      <c r="F24" s="6"/>
      <c r="G24" s="6"/>
      <c r="H24" s="49">
        <f t="shared" si="4"/>
        <v>0</v>
      </c>
      <c r="I24" s="52"/>
      <c r="J24" s="52"/>
      <c r="K24" s="56"/>
      <c r="L24" s="56"/>
      <c r="M24" s="56"/>
      <c r="N24" s="8" t="s">
        <v>146</v>
      </c>
      <c r="O24" s="9"/>
    </row>
    <row r="25" spans="1:80" x14ac:dyDescent="0.25">
      <c r="A25" s="36">
        <v>19</v>
      </c>
      <c r="B25" s="38" t="s">
        <v>108</v>
      </c>
      <c r="C25" s="38" t="s">
        <v>103</v>
      </c>
      <c r="D25" s="30" t="s">
        <v>141</v>
      </c>
      <c r="E25" s="5">
        <v>8413</v>
      </c>
      <c r="F25" s="6">
        <v>0.54600000000000004</v>
      </c>
      <c r="G25" s="6">
        <v>0.55000000000000004</v>
      </c>
      <c r="H25" s="49">
        <f t="shared" si="4"/>
        <v>4593.4980000000005</v>
      </c>
      <c r="I25" s="52"/>
      <c r="J25" s="52"/>
      <c r="K25" s="56"/>
      <c r="L25" s="56"/>
      <c r="M25" s="56"/>
      <c r="N25" s="7" t="s">
        <v>144</v>
      </c>
      <c r="O25" s="9"/>
    </row>
    <row r="26" spans="1:80" x14ac:dyDescent="0.25">
      <c r="A26" s="36">
        <v>20</v>
      </c>
      <c r="B26" s="39" t="s">
        <v>109</v>
      </c>
      <c r="C26" s="39" t="s">
        <v>104</v>
      </c>
      <c r="D26" s="30" t="s">
        <v>141</v>
      </c>
      <c r="E26" s="25">
        <v>0</v>
      </c>
      <c r="F26" s="26">
        <v>0.86</v>
      </c>
      <c r="G26" s="26">
        <v>0.86</v>
      </c>
      <c r="H26" s="69">
        <f t="shared" si="4"/>
        <v>0</v>
      </c>
      <c r="I26" s="52"/>
      <c r="J26" s="57"/>
      <c r="K26" s="56"/>
      <c r="L26" s="56"/>
      <c r="M26" s="56"/>
      <c r="N26" s="8" t="s">
        <v>147</v>
      </c>
      <c r="O26" s="9"/>
    </row>
    <row r="27" spans="1:80" x14ac:dyDescent="0.25">
      <c r="A27" s="70"/>
      <c r="B27" s="74" t="s">
        <v>117</v>
      </c>
      <c r="C27" s="77"/>
      <c r="D27" s="77"/>
      <c r="E27" s="75">
        <f>SUM(E22:E26)</f>
        <v>16173</v>
      </c>
      <c r="F27" s="78"/>
      <c r="G27" s="78"/>
      <c r="H27" s="76">
        <f>SUM(H22:H26)</f>
        <v>13829.106</v>
      </c>
      <c r="I27" s="52"/>
      <c r="J27" s="57"/>
      <c r="K27" s="56"/>
      <c r="L27" s="56"/>
      <c r="M27" s="56"/>
      <c r="N27" s="61"/>
      <c r="O27" s="9"/>
    </row>
    <row r="28" spans="1:80" x14ac:dyDescent="0.25">
      <c r="A28" s="70"/>
      <c r="B28" s="59" t="s">
        <v>113</v>
      </c>
      <c r="C28" s="71"/>
      <c r="D28" s="71"/>
      <c r="E28" s="72"/>
      <c r="F28" s="79"/>
      <c r="G28" s="79"/>
      <c r="H28" s="56"/>
      <c r="I28" s="52"/>
      <c r="J28" s="57"/>
      <c r="K28" s="56"/>
      <c r="L28" s="56"/>
      <c r="M28" s="56"/>
      <c r="N28" s="61"/>
      <c r="O28" s="9"/>
    </row>
    <row r="29" spans="1:80" x14ac:dyDescent="0.25">
      <c r="A29" s="36">
        <v>21</v>
      </c>
      <c r="B29" s="38" t="s">
        <v>98</v>
      </c>
      <c r="C29" s="38" t="s">
        <v>64</v>
      </c>
      <c r="D29" s="30" t="s">
        <v>126</v>
      </c>
      <c r="E29" s="5">
        <v>228</v>
      </c>
      <c r="F29" s="6">
        <v>6.49</v>
      </c>
      <c r="G29" s="6">
        <v>6.49</v>
      </c>
      <c r="H29" s="49">
        <f t="shared" si="4"/>
        <v>1479.72</v>
      </c>
      <c r="I29" s="52"/>
      <c r="J29" s="52"/>
      <c r="K29" s="56"/>
      <c r="L29" s="56"/>
      <c r="M29" s="56"/>
      <c r="N29" s="7">
        <v>89288</v>
      </c>
    </row>
    <row r="30" spans="1:80" x14ac:dyDescent="0.25">
      <c r="A30" s="36">
        <v>22</v>
      </c>
      <c r="B30" s="38" t="s">
        <v>90</v>
      </c>
      <c r="C30" s="38" t="s">
        <v>91</v>
      </c>
      <c r="D30" s="30" t="s">
        <v>132</v>
      </c>
      <c r="E30" s="5">
        <v>310</v>
      </c>
      <c r="F30" s="6">
        <v>16.96</v>
      </c>
      <c r="G30" s="6">
        <v>16.96</v>
      </c>
      <c r="H30" s="69">
        <f t="shared" si="4"/>
        <v>5257.6</v>
      </c>
      <c r="I30" s="52"/>
      <c r="J30" s="52"/>
      <c r="K30" s="56"/>
      <c r="L30" s="56"/>
      <c r="M30" s="56"/>
      <c r="N30" s="7">
        <v>89169</v>
      </c>
    </row>
    <row r="31" spans="1:80" x14ac:dyDescent="0.25">
      <c r="A31" s="36">
        <v>23</v>
      </c>
      <c r="B31" s="38" t="s">
        <v>92</v>
      </c>
      <c r="C31" s="38" t="s">
        <v>91</v>
      </c>
      <c r="D31" s="30" t="s">
        <v>132</v>
      </c>
      <c r="E31" s="5">
        <v>75</v>
      </c>
      <c r="F31" s="6">
        <v>18.440000000000001</v>
      </c>
      <c r="G31" s="6">
        <v>18.440000000000001</v>
      </c>
      <c r="H31" s="49">
        <f t="shared" si="4"/>
        <v>1383</v>
      </c>
      <c r="I31" s="52"/>
      <c r="J31" s="52"/>
      <c r="K31" s="56"/>
      <c r="L31" s="56"/>
      <c r="M31" s="56"/>
      <c r="N31" s="8" t="s">
        <v>133</v>
      </c>
    </row>
    <row r="32" spans="1:80" x14ac:dyDescent="0.25">
      <c r="A32" s="36">
        <v>24</v>
      </c>
      <c r="B32" s="38" t="s">
        <v>99</v>
      </c>
      <c r="C32" s="38" t="s">
        <v>100</v>
      </c>
      <c r="D32" s="30" t="s">
        <v>134</v>
      </c>
      <c r="E32" s="5">
        <v>86</v>
      </c>
      <c r="F32" s="6">
        <v>24.85</v>
      </c>
      <c r="G32" s="6">
        <v>24.84</v>
      </c>
      <c r="H32" s="49">
        <f t="shared" si="4"/>
        <v>2137.1</v>
      </c>
      <c r="I32" s="52"/>
      <c r="J32" s="52"/>
      <c r="K32" s="56"/>
      <c r="L32" s="56"/>
      <c r="M32" s="56"/>
      <c r="N32" s="7">
        <v>89122</v>
      </c>
    </row>
    <row r="33" spans="1:15" x14ac:dyDescent="0.25">
      <c r="A33" s="70"/>
      <c r="B33" s="74" t="s">
        <v>122</v>
      </c>
      <c r="C33" s="77"/>
      <c r="D33" s="77"/>
      <c r="E33" s="75">
        <f>SUM(E29:E32)</f>
        <v>699</v>
      </c>
      <c r="F33" s="78"/>
      <c r="G33" s="78"/>
      <c r="H33" s="76">
        <f>SUM(H29:H32)</f>
        <v>10257.42</v>
      </c>
      <c r="I33" s="52"/>
      <c r="J33" s="57"/>
      <c r="K33" s="56"/>
      <c r="L33" s="56"/>
      <c r="M33" s="56"/>
      <c r="N33" s="70"/>
    </row>
    <row r="34" spans="1:15" x14ac:dyDescent="0.25">
      <c r="A34" s="70"/>
      <c r="B34" s="59" t="s">
        <v>114</v>
      </c>
      <c r="C34" s="71"/>
      <c r="D34" s="71"/>
      <c r="E34" s="72"/>
      <c r="F34" s="79"/>
      <c r="G34" s="79"/>
      <c r="H34" s="73"/>
      <c r="I34" s="52"/>
      <c r="J34" s="57"/>
      <c r="K34" s="56"/>
      <c r="L34" s="56"/>
      <c r="M34" s="56"/>
      <c r="N34" s="61"/>
      <c r="O34" s="9"/>
    </row>
    <row r="35" spans="1:15" x14ac:dyDescent="0.25">
      <c r="A35" s="36">
        <v>25</v>
      </c>
      <c r="B35" s="38" t="s">
        <v>87</v>
      </c>
      <c r="C35" s="38" t="s">
        <v>60</v>
      </c>
      <c r="D35" s="30" t="s">
        <v>127</v>
      </c>
      <c r="E35" s="5">
        <v>43400</v>
      </c>
      <c r="F35" s="6">
        <v>0.14799999999999999</v>
      </c>
      <c r="G35" s="6">
        <v>0.14799999999999999</v>
      </c>
      <c r="H35" s="69">
        <f t="shared" si="0"/>
        <v>6423.2</v>
      </c>
      <c r="I35" s="52"/>
      <c r="J35" s="52"/>
      <c r="K35" s="56"/>
      <c r="L35" s="56"/>
      <c r="M35" s="56"/>
      <c r="N35" s="7">
        <v>79303</v>
      </c>
    </row>
    <row r="36" spans="1:15" x14ac:dyDescent="0.25">
      <c r="A36" s="36">
        <v>26</v>
      </c>
      <c r="B36" s="38" t="s">
        <v>88</v>
      </c>
      <c r="C36" s="38" t="s">
        <v>60</v>
      </c>
      <c r="D36" s="30" t="s">
        <v>127</v>
      </c>
      <c r="E36" s="5">
        <v>47680</v>
      </c>
      <c r="F36" s="6">
        <v>0.1807</v>
      </c>
      <c r="G36" s="6">
        <v>0.1807</v>
      </c>
      <c r="H36" s="49">
        <f t="shared" si="0"/>
        <v>8615.7759999999998</v>
      </c>
      <c r="I36" s="52"/>
      <c r="J36" s="52"/>
      <c r="K36" s="56"/>
      <c r="L36" s="56"/>
      <c r="M36" s="56"/>
      <c r="N36" s="7">
        <v>79300</v>
      </c>
    </row>
    <row r="37" spans="1:15" x14ac:dyDescent="0.25">
      <c r="A37" s="70"/>
      <c r="B37" s="74" t="s">
        <v>121</v>
      </c>
      <c r="C37" s="77"/>
      <c r="D37" s="77"/>
      <c r="E37" s="75">
        <f>SUM(E35:E36)</f>
        <v>91080</v>
      </c>
      <c r="F37" s="78"/>
      <c r="G37" s="78"/>
      <c r="H37" s="76">
        <f>SUM(H35:H36)</f>
        <v>15038.975999999999</v>
      </c>
      <c r="I37" s="52"/>
      <c r="J37" s="52"/>
      <c r="K37" s="56"/>
      <c r="L37" s="56"/>
      <c r="M37" s="56"/>
      <c r="N37" s="70"/>
    </row>
    <row r="38" spans="1:15" x14ac:dyDescent="0.25">
      <c r="A38" s="70"/>
      <c r="B38" s="59" t="s">
        <v>115</v>
      </c>
      <c r="C38" s="67"/>
      <c r="D38" s="67"/>
      <c r="E38" s="68"/>
      <c r="F38" s="52"/>
      <c r="G38" s="52"/>
      <c r="H38" s="56"/>
      <c r="I38" s="52"/>
      <c r="J38" s="52"/>
      <c r="K38" s="56"/>
      <c r="L38" s="56"/>
      <c r="M38" s="56"/>
      <c r="N38" s="70"/>
    </row>
    <row r="39" spans="1:15" x14ac:dyDescent="0.25">
      <c r="A39" s="36">
        <v>27</v>
      </c>
      <c r="B39" s="38" t="s">
        <v>94</v>
      </c>
      <c r="C39" s="38" t="s">
        <v>95</v>
      </c>
      <c r="D39" s="30" t="s">
        <v>125</v>
      </c>
      <c r="E39" s="5">
        <v>105</v>
      </c>
      <c r="F39" s="6">
        <v>14.92</v>
      </c>
      <c r="G39" s="6">
        <v>14.92</v>
      </c>
      <c r="H39" s="49">
        <f t="shared" ref="H39:H41" si="5">F39*E39</f>
        <v>1566.6</v>
      </c>
      <c r="I39" s="52"/>
      <c r="J39" s="52"/>
      <c r="K39" s="56"/>
      <c r="L39" s="56"/>
      <c r="M39" s="56"/>
      <c r="N39" s="8" t="s">
        <v>128</v>
      </c>
    </row>
    <row r="40" spans="1:15" ht="13.5" customHeight="1" x14ac:dyDescent="0.25">
      <c r="A40" s="36">
        <v>28</v>
      </c>
      <c r="B40" s="38" t="s">
        <v>97</v>
      </c>
      <c r="C40" s="38" t="s">
        <v>63</v>
      </c>
      <c r="D40" s="30" t="s">
        <v>125</v>
      </c>
      <c r="E40" s="5">
        <v>110</v>
      </c>
      <c r="F40" s="6">
        <v>3.66</v>
      </c>
      <c r="G40" s="6">
        <v>3.66</v>
      </c>
      <c r="H40" s="49">
        <f t="shared" si="5"/>
        <v>402.6</v>
      </c>
      <c r="I40" s="52"/>
      <c r="J40" s="52"/>
      <c r="K40" s="56"/>
      <c r="L40" s="56"/>
      <c r="M40" s="56"/>
      <c r="N40" s="8" t="s">
        <v>129</v>
      </c>
    </row>
    <row r="41" spans="1:15" x14ac:dyDescent="0.25">
      <c r="A41" s="36">
        <v>29</v>
      </c>
      <c r="B41" s="38" t="s">
        <v>96</v>
      </c>
      <c r="C41" s="38" t="s">
        <v>63</v>
      </c>
      <c r="D41" s="30" t="s">
        <v>125</v>
      </c>
      <c r="E41" s="5">
        <v>144</v>
      </c>
      <c r="F41" s="6">
        <v>3.14</v>
      </c>
      <c r="G41" s="6">
        <v>3.14</v>
      </c>
      <c r="H41" s="49">
        <f t="shared" si="5"/>
        <v>452.16</v>
      </c>
      <c r="I41" s="52"/>
      <c r="J41" s="52"/>
      <c r="K41" s="56"/>
      <c r="L41" s="56"/>
      <c r="M41" s="56"/>
      <c r="N41" s="7">
        <v>89220</v>
      </c>
    </row>
    <row r="42" spans="1:15" x14ac:dyDescent="0.25">
      <c r="A42" s="70"/>
      <c r="B42" s="74" t="s">
        <v>120</v>
      </c>
      <c r="C42" s="77"/>
      <c r="D42" s="77"/>
      <c r="E42" s="75">
        <f>SUM(E39:E41)</f>
        <v>359</v>
      </c>
      <c r="F42" s="78"/>
      <c r="G42" s="78"/>
      <c r="H42" s="76">
        <f>SUM(H39:H41)</f>
        <v>2421.3599999999997</v>
      </c>
      <c r="I42" s="52"/>
      <c r="J42" s="52"/>
      <c r="K42" s="56"/>
      <c r="L42" s="56"/>
      <c r="M42" s="56"/>
      <c r="N42" s="70"/>
    </row>
    <row r="43" spans="1:15" x14ac:dyDescent="0.25">
      <c r="A43" s="70"/>
      <c r="B43" s="59" t="s">
        <v>116</v>
      </c>
      <c r="C43" s="67"/>
      <c r="D43" s="67"/>
      <c r="E43" s="68"/>
      <c r="F43" s="52"/>
      <c r="G43" s="52"/>
      <c r="H43" s="56"/>
      <c r="I43" s="52"/>
      <c r="J43" s="52"/>
      <c r="K43" s="56"/>
      <c r="L43" s="56"/>
      <c r="M43" s="56"/>
      <c r="N43" s="70"/>
    </row>
    <row r="44" spans="1:15" x14ac:dyDescent="0.25">
      <c r="A44" s="36">
        <v>30</v>
      </c>
      <c r="B44" s="38" t="s">
        <v>89</v>
      </c>
      <c r="C44" s="38" t="s">
        <v>64</v>
      </c>
      <c r="D44" s="30" t="s">
        <v>126</v>
      </c>
      <c r="E44" s="5">
        <v>109</v>
      </c>
      <c r="F44" s="6">
        <v>8.26</v>
      </c>
      <c r="G44" s="6">
        <v>8.26</v>
      </c>
      <c r="H44" s="49">
        <f t="shared" si="0"/>
        <v>900.34</v>
      </c>
      <c r="I44" s="52"/>
      <c r="J44" s="52"/>
      <c r="K44" s="56"/>
      <c r="L44" s="56"/>
      <c r="M44" s="56"/>
      <c r="N44" s="8" t="s">
        <v>137</v>
      </c>
    </row>
    <row r="45" spans="1:15" x14ac:dyDescent="0.25">
      <c r="A45" s="36">
        <v>31</v>
      </c>
      <c r="B45" s="38" t="s">
        <v>93</v>
      </c>
      <c r="C45" s="38" t="s">
        <v>62</v>
      </c>
      <c r="D45" s="30" t="s">
        <v>136</v>
      </c>
      <c r="E45" s="5">
        <v>76</v>
      </c>
      <c r="F45" s="6">
        <v>21.65</v>
      </c>
      <c r="G45" s="6">
        <v>21.65</v>
      </c>
      <c r="H45" s="49">
        <f t="shared" si="0"/>
        <v>1645.3999999999999</v>
      </c>
      <c r="I45" s="52"/>
      <c r="J45" s="52"/>
      <c r="K45" s="56"/>
      <c r="L45" s="56"/>
      <c r="M45" s="56"/>
      <c r="N45" s="8" t="s">
        <v>135</v>
      </c>
    </row>
    <row r="46" spans="1:15" x14ac:dyDescent="0.25">
      <c r="A46" s="36">
        <v>32</v>
      </c>
      <c r="B46" s="38" t="s">
        <v>101</v>
      </c>
      <c r="C46" s="38" t="s">
        <v>64</v>
      </c>
      <c r="D46" s="30" t="s">
        <v>138</v>
      </c>
      <c r="E46" s="5">
        <v>71</v>
      </c>
      <c r="F46" s="6">
        <v>7.95</v>
      </c>
      <c r="G46" s="6">
        <v>7.95</v>
      </c>
      <c r="H46" s="49">
        <f t="shared" si="0"/>
        <v>564.45000000000005</v>
      </c>
      <c r="I46" s="52"/>
      <c r="J46" s="52"/>
      <c r="K46" s="56"/>
      <c r="L46" s="56"/>
      <c r="M46" s="56"/>
      <c r="N46" s="8" t="s">
        <v>139</v>
      </c>
    </row>
    <row r="47" spans="1:15" ht="15.75" thickBot="1" x14ac:dyDescent="0.3">
      <c r="A47" s="36"/>
      <c r="B47" s="74" t="s">
        <v>119</v>
      </c>
      <c r="C47" s="77"/>
      <c r="D47" s="77"/>
      <c r="E47" s="75">
        <f>SUM(E44:E46)</f>
        <v>256</v>
      </c>
      <c r="F47" s="78"/>
      <c r="G47" s="78"/>
      <c r="H47" s="76">
        <f>SUM(H44:H46)</f>
        <v>3110.1899999999996</v>
      </c>
      <c r="I47" s="52"/>
      <c r="J47" s="52"/>
      <c r="K47" s="56"/>
      <c r="L47" s="56"/>
      <c r="M47" s="56"/>
      <c r="N47" s="61"/>
    </row>
    <row r="48" spans="1:15" ht="15.75" thickBot="1" x14ac:dyDescent="0.3">
      <c r="A48" s="43"/>
      <c r="B48" s="44" t="s">
        <v>118</v>
      </c>
      <c r="C48" s="45"/>
      <c r="D48" s="45"/>
      <c r="E48" s="48">
        <f>SUM(E44:E47,E39:E41,E35:E36,E29:E32,E22:E26)</f>
        <v>108823</v>
      </c>
      <c r="F48" s="45"/>
      <c r="G48" s="45"/>
      <c r="H48" s="53">
        <f>SUM(H44:H47,H39:H41,H35:H36,H29:H32,H22:H26)</f>
        <v>47767.241999999998</v>
      </c>
      <c r="I48" s="54"/>
      <c r="J48" s="58"/>
      <c r="K48" s="59"/>
      <c r="L48" s="59"/>
      <c r="M48" s="60"/>
      <c r="N48" s="61"/>
    </row>
    <row r="49" spans="1:14" x14ac:dyDescent="0.25">
      <c r="A49" s="43"/>
      <c r="B49" s="46" t="s">
        <v>6</v>
      </c>
      <c r="C49" s="47"/>
      <c r="D49" s="12"/>
    </row>
    <row r="50" spans="1:14" x14ac:dyDescent="0.25">
      <c r="B50" s="12"/>
      <c r="C50" s="12"/>
      <c r="D50" s="12"/>
    </row>
    <row r="51" spans="1:14" x14ac:dyDescent="0.25">
      <c r="B51" s="64" t="s">
        <v>56</v>
      </c>
      <c r="C51" s="64"/>
      <c r="D51" s="65" t="s">
        <v>58</v>
      </c>
      <c r="E51" s="19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5">
      <c r="B52" s="38" t="s">
        <v>43</v>
      </c>
      <c r="C52" s="38"/>
      <c r="D52" s="38">
        <v>29</v>
      </c>
      <c r="E52" s="20"/>
    </row>
    <row r="53" spans="1:14" x14ac:dyDescent="0.25">
      <c r="B53" s="38" t="s">
        <v>44</v>
      </c>
      <c r="C53" s="38"/>
      <c r="D53" s="38">
        <v>13</v>
      </c>
      <c r="E53" s="20"/>
    </row>
    <row r="54" spans="1:14" x14ac:dyDescent="0.25">
      <c r="B54" s="38" t="s">
        <v>45</v>
      </c>
      <c r="C54" s="38"/>
      <c r="D54" s="38">
        <v>11</v>
      </c>
      <c r="E54" s="20"/>
    </row>
    <row r="55" spans="1:14" x14ac:dyDescent="0.25">
      <c r="B55" s="43"/>
      <c r="C55" s="43"/>
      <c r="D55" s="43"/>
    </row>
    <row r="56" spans="1:14" x14ac:dyDescent="0.25">
      <c r="B56" s="66" t="s">
        <v>46</v>
      </c>
      <c r="C56" s="66"/>
      <c r="D56" s="66"/>
    </row>
    <row r="57" spans="1:14" x14ac:dyDescent="0.25">
      <c r="B57" s="43" t="s">
        <v>10</v>
      </c>
      <c r="C57" s="43"/>
      <c r="D57" s="43"/>
    </row>
    <row r="58" spans="1:14" x14ac:dyDescent="0.25">
      <c r="B58" s="43" t="s">
        <v>47</v>
      </c>
      <c r="C58" s="43"/>
      <c r="D58" s="43"/>
    </row>
    <row r="59" spans="1:14" x14ac:dyDescent="0.25">
      <c r="B59" s="43" t="s">
        <v>11</v>
      </c>
      <c r="C59" s="43"/>
      <c r="D59" s="43"/>
    </row>
    <row r="60" spans="1:14" x14ac:dyDescent="0.25">
      <c r="B60" s="43" t="s">
        <v>12</v>
      </c>
      <c r="C60" s="43"/>
      <c r="D60" s="43"/>
    </row>
    <row r="61" spans="1:14" x14ac:dyDescent="0.25">
      <c r="B61" s="43" t="s">
        <v>13</v>
      </c>
      <c r="C61" s="43"/>
      <c r="D61" s="43"/>
    </row>
    <row r="62" spans="1:14" x14ac:dyDescent="0.25">
      <c r="B62" s="43" t="s">
        <v>48</v>
      </c>
      <c r="C62" s="43"/>
      <c r="D62" s="43"/>
    </row>
    <row r="63" spans="1:14" x14ac:dyDescent="0.25">
      <c r="B63" s="43" t="s">
        <v>49</v>
      </c>
      <c r="C63" s="43"/>
      <c r="D63" s="43"/>
    </row>
    <row r="64" spans="1:14" x14ac:dyDescent="0.25">
      <c r="B64" s="43" t="s">
        <v>14</v>
      </c>
      <c r="C64" s="43"/>
      <c r="D64" s="43"/>
    </row>
    <row r="65" spans="2:4" x14ac:dyDescent="0.25">
      <c r="B65" s="43" t="s">
        <v>15</v>
      </c>
      <c r="C65" s="43"/>
      <c r="D65" s="43"/>
    </row>
    <row r="66" spans="2:4" x14ac:dyDescent="0.25">
      <c r="B66" s="43" t="s">
        <v>16</v>
      </c>
    </row>
    <row r="67" spans="2:4" x14ac:dyDescent="0.25">
      <c r="B67" s="43" t="s">
        <v>17</v>
      </c>
    </row>
    <row r="68" spans="2:4" x14ac:dyDescent="0.25">
      <c r="B68" s="43" t="s">
        <v>50</v>
      </c>
    </row>
    <row r="69" spans="2:4" x14ac:dyDescent="0.25">
      <c r="B69" s="43" t="s">
        <v>18</v>
      </c>
    </row>
    <row r="70" spans="2:4" x14ac:dyDescent="0.25">
      <c r="B70" s="43" t="s">
        <v>19</v>
      </c>
    </row>
    <row r="71" spans="2:4" x14ac:dyDescent="0.25">
      <c r="B71" s="43" t="s">
        <v>20</v>
      </c>
    </row>
    <row r="72" spans="2:4" x14ac:dyDescent="0.25">
      <c r="B72" s="43" t="s">
        <v>22</v>
      </c>
    </row>
    <row r="73" spans="2:4" x14ac:dyDescent="0.25">
      <c r="B73" s="43" t="s">
        <v>23</v>
      </c>
    </row>
  </sheetData>
  <sheetProtection password="E02D" sheet="1" objects="1" scenarios="1"/>
  <mergeCells count="2">
    <mergeCell ref="F3:I3"/>
    <mergeCell ref="J3:M3"/>
  </mergeCells>
  <pageMargins left="0.25" right="0.25" top="0.75" bottom="0.25" header="0.3" footer="0.3"/>
  <pageSetup paperSize="5" scale="75" fitToWidth="0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3"/>
  <sheetViews>
    <sheetView view="pageBreakPreview" zoomScale="60" zoomScaleNormal="80" workbookViewId="0">
      <selection activeCell="B1" sqref="B1:B3"/>
    </sheetView>
  </sheetViews>
  <sheetFormatPr defaultColWidth="9.140625" defaultRowHeight="15" x14ac:dyDescent="0.25"/>
  <cols>
    <col min="1" max="1" width="3.140625" style="23" bestFit="1" customWidth="1"/>
    <col min="2" max="2" width="48.7109375" style="23" customWidth="1"/>
    <col min="3" max="3" width="17.140625" style="23" customWidth="1"/>
    <col min="4" max="4" width="13.42578125" style="23" customWidth="1"/>
    <col min="5" max="5" width="13.7109375" style="23" customWidth="1"/>
    <col min="6" max="6" width="12.42578125" style="23" bestFit="1" customWidth="1"/>
    <col min="7" max="8" width="12.42578125" style="23" customWidth="1"/>
    <col min="9" max="9" width="13.28515625" style="23" customWidth="1"/>
    <col min="10" max="11" width="9.140625" style="23"/>
    <col min="12" max="12" width="13.28515625" style="23" customWidth="1"/>
    <col min="13" max="13" width="13.140625" style="23" customWidth="1"/>
    <col min="14" max="14" width="14.28515625" style="23" bestFit="1" customWidth="1"/>
    <col min="15" max="15" width="2" style="23" customWidth="1"/>
    <col min="16" max="80" width="9.140625" style="9"/>
    <col min="81" max="16384" width="9.140625" style="23"/>
  </cols>
  <sheetData>
    <row r="1" spans="1:80" x14ac:dyDescent="0.25">
      <c r="B1" s="13" t="s">
        <v>149</v>
      </c>
      <c r="C1" s="24"/>
      <c r="D1" s="24"/>
    </row>
    <row r="2" spans="1:80" ht="15.75" thickBot="1" x14ac:dyDescent="0.3">
      <c r="B2" s="14" t="s">
        <v>150</v>
      </c>
      <c r="C2" s="24"/>
      <c r="D2" s="24"/>
    </row>
    <row r="3" spans="1:80" ht="15.75" thickBot="1" x14ac:dyDescent="0.3">
      <c r="A3" s="1"/>
      <c r="B3" s="15" t="s">
        <v>151</v>
      </c>
      <c r="C3" s="35" t="s">
        <v>8</v>
      </c>
      <c r="D3" s="24"/>
      <c r="F3" s="80" t="s">
        <v>3</v>
      </c>
      <c r="G3" s="81"/>
      <c r="H3" s="81"/>
      <c r="I3" s="82"/>
      <c r="J3" s="83" t="s">
        <v>4</v>
      </c>
      <c r="K3" s="84"/>
      <c r="L3" s="84"/>
      <c r="M3" s="85"/>
      <c r="N3" s="34" t="s">
        <v>5</v>
      </c>
    </row>
    <row r="4" spans="1:80" s="3" customFormat="1" ht="75.75" customHeight="1" thickBot="1" x14ac:dyDescent="0.3">
      <c r="A4" s="4" t="s">
        <v>0</v>
      </c>
      <c r="B4" s="16" t="s">
        <v>1</v>
      </c>
      <c r="C4" s="16" t="s">
        <v>59</v>
      </c>
      <c r="D4" s="16" t="s">
        <v>57</v>
      </c>
      <c r="E4" s="18" t="s">
        <v>70</v>
      </c>
      <c r="F4" s="31" t="s">
        <v>66</v>
      </c>
      <c r="G4" s="31" t="s">
        <v>65</v>
      </c>
      <c r="H4" s="31" t="s">
        <v>69</v>
      </c>
      <c r="I4" s="31" t="s">
        <v>73</v>
      </c>
      <c r="J4" s="32" t="s">
        <v>68</v>
      </c>
      <c r="K4" s="32" t="s">
        <v>67</v>
      </c>
      <c r="L4" s="32" t="s">
        <v>72</v>
      </c>
      <c r="M4" s="31" t="s">
        <v>71</v>
      </c>
      <c r="N4" s="33" t="s">
        <v>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x14ac:dyDescent="0.25">
      <c r="A5" s="36">
        <v>1</v>
      </c>
      <c r="B5" s="37" t="s">
        <v>76</v>
      </c>
      <c r="C5" s="37" t="s">
        <v>60</v>
      </c>
      <c r="D5" s="29" t="s">
        <v>125</v>
      </c>
      <c r="E5" s="17">
        <v>953273</v>
      </c>
      <c r="F5" s="21">
        <v>0.25330000000000003</v>
      </c>
      <c r="G5" s="6">
        <v>0.27830000000000005</v>
      </c>
      <c r="H5" s="49">
        <f>F5*E5</f>
        <v>241464.05090000003</v>
      </c>
      <c r="I5" s="49">
        <f>+E5*G5</f>
        <v>265295.87590000004</v>
      </c>
      <c r="J5" s="21">
        <v>0.23930000000000001</v>
      </c>
      <c r="K5" s="21">
        <v>0.26430000000000003</v>
      </c>
      <c r="L5" s="49">
        <f>J5*E5</f>
        <v>228118.22890000002</v>
      </c>
      <c r="M5" s="49">
        <f>K5*E5</f>
        <v>251950.05390000003</v>
      </c>
      <c r="N5" s="7">
        <v>89020</v>
      </c>
    </row>
    <row r="6" spans="1:80" x14ac:dyDescent="0.25">
      <c r="A6" s="36">
        <v>2</v>
      </c>
      <c r="B6" s="38" t="s">
        <v>75</v>
      </c>
      <c r="C6" s="38" t="s">
        <v>61</v>
      </c>
      <c r="D6" s="29" t="s">
        <v>125</v>
      </c>
      <c r="E6" s="5">
        <v>1493</v>
      </c>
      <c r="F6" s="6">
        <v>2.5499999999999998</v>
      </c>
      <c r="G6" s="6">
        <v>2.5749999999999997</v>
      </c>
      <c r="H6" s="49">
        <f t="shared" ref="H6:H46" si="0">F6*E6</f>
        <v>3807.1499999999996</v>
      </c>
      <c r="I6" s="49">
        <f t="shared" ref="I6:I19" si="1">+E6*G6</f>
        <v>3844.4749999999995</v>
      </c>
      <c r="J6" s="21">
        <v>2.536</v>
      </c>
      <c r="K6" s="21">
        <v>2.5609999999999999</v>
      </c>
      <c r="L6" s="49">
        <f t="shared" ref="L6:L19" si="2">J6*E6</f>
        <v>3786.248</v>
      </c>
      <c r="M6" s="49">
        <f t="shared" ref="M6:M19" si="3">K6*E6</f>
        <v>3823.5729999999999</v>
      </c>
      <c r="N6" s="7">
        <v>89017</v>
      </c>
    </row>
    <row r="7" spans="1:80" x14ac:dyDescent="0.25">
      <c r="A7" s="36">
        <v>3</v>
      </c>
      <c r="B7" s="38" t="s">
        <v>79</v>
      </c>
      <c r="C7" s="37" t="s">
        <v>60</v>
      </c>
      <c r="D7" s="29" t="s">
        <v>125</v>
      </c>
      <c r="E7" s="5">
        <f>6894306+111690</f>
        <v>7005996</v>
      </c>
      <c r="F7" s="6">
        <v>0.34889999999999999</v>
      </c>
      <c r="G7" s="6">
        <v>0.37390000000000001</v>
      </c>
      <c r="H7" s="49">
        <f t="shared" si="0"/>
        <v>2444392.0044</v>
      </c>
      <c r="I7" s="49">
        <f t="shared" si="1"/>
        <v>2619541.9043999999</v>
      </c>
      <c r="J7" s="21">
        <v>0.33489999999999998</v>
      </c>
      <c r="K7" s="21">
        <v>0.3599</v>
      </c>
      <c r="L7" s="49">
        <f t="shared" si="2"/>
        <v>2346308.0603999998</v>
      </c>
      <c r="M7" s="49">
        <f t="shared" si="3"/>
        <v>2521457.9604000002</v>
      </c>
      <c r="N7" s="8" t="s">
        <v>131</v>
      </c>
    </row>
    <row r="8" spans="1:80" x14ac:dyDescent="0.25">
      <c r="A8" s="36">
        <v>4</v>
      </c>
      <c r="B8" s="38" t="s">
        <v>74</v>
      </c>
      <c r="C8" s="38" t="s">
        <v>61</v>
      </c>
      <c r="D8" s="29" t="s">
        <v>125</v>
      </c>
      <c r="E8" s="5">
        <f>112160-111690</f>
        <v>470</v>
      </c>
      <c r="F8" s="6">
        <v>3.84</v>
      </c>
      <c r="G8" s="6">
        <v>3.8649999999999998</v>
      </c>
      <c r="H8" s="49">
        <f t="shared" si="0"/>
        <v>1804.8</v>
      </c>
      <c r="I8" s="49">
        <f t="shared" si="1"/>
        <v>1816.55</v>
      </c>
      <c r="J8" s="21">
        <v>3.8260000000000001</v>
      </c>
      <c r="K8" s="21">
        <v>3.851</v>
      </c>
      <c r="L8" s="49">
        <f t="shared" si="2"/>
        <v>1798.22</v>
      </c>
      <c r="M8" s="49">
        <f t="shared" si="3"/>
        <v>1809.97</v>
      </c>
      <c r="N8" s="7">
        <v>89039</v>
      </c>
    </row>
    <row r="9" spans="1:80" x14ac:dyDescent="0.25">
      <c r="A9" s="36">
        <v>5</v>
      </c>
      <c r="B9" s="38" t="s">
        <v>77</v>
      </c>
      <c r="C9" s="38" t="s">
        <v>60</v>
      </c>
      <c r="D9" s="29" t="s">
        <v>125</v>
      </c>
      <c r="E9" s="5">
        <v>32865</v>
      </c>
      <c r="F9" s="6">
        <v>0.63</v>
      </c>
      <c r="G9" s="6">
        <v>0.65500000000000003</v>
      </c>
      <c r="H9" s="49">
        <f t="shared" si="0"/>
        <v>20704.95</v>
      </c>
      <c r="I9" s="49">
        <f t="shared" si="1"/>
        <v>21526.575000000001</v>
      </c>
      <c r="J9" s="21">
        <v>0.61599999999999999</v>
      </c>
      <c r="K9" s="21">
        <v>0.64100000000000001</v>
      </c>
      <c r="L9" s="49">
        <f t="shared" si="2"/>
        <v>20244.84</v>
      </c>
      <c r="M9" s="49">
        <f t="shared" si="3"/>
        <v>21066.465</v>
      </c>
      <c r="N9" s="7">
        <v>89240</v>
      </c>
    </row>
    <row r="10" spans="1:80" x14ac:dyDescent="0.25">
      <c r="A10" s="36">
        <v>6</v>
      </c>
      <c r="B10" s="38" t="s">
        <v>124</v>
      </c>
      <c r="C10" s="38" t="s">
        <v>61</v>
      </c>
      <c r="D10" s="29" t="s">
        <v>125</v>
      </c>
      <c r="E10" s="5">
        <v>50</v>
      </c>
      <c r="F10" s="6">
        <v>3.64</v>
      </c>
      <c r="G10" s="6">
        <v>3.665</v>
      </c>
      <c r="H10" s="49">
        <f t="shared" si="0"/>
        <v>182</v>
      </c>
      <c r="I10" s="49">
        <f t="shared" si="1"/>
        <v>183.25</v>
      </c>
      <c r="J10" s="21">
        <v>3.6260000000000003</v>
      </c>
      <c r="K10" s="21">
        <v>3.6510000000000002</v>
      </c>
      <c r="L10" s="49">
        <f t="shared" si="2"/>
        <v>181.3</v>
      </c>
      <c r="M10" s="49">
        <f t="shared" si="3"/>
        <v>182.55</v>
      </c>
      <c r="N10" s="8" t="s">
        <v>145</v>
      </c>
    </row>
    <row r="11" spans="1:80" x14ac:dyDescent="0.25">
      <c r="A11" s="36">
        <v>7</v>
      </c>
      <c r="B11" s="38" t="s">
        <v>78</v>
      </c>
      <c r="C11" s="38" t="s">
        <v>60</v>
      </c>
      <c r="D11" s="29" t="s">
        <v>125</v>
      </c>
      <c r="E11" s="5">
        <v>2479898</v>
      </c>
      <c r="F11" s="6">
        <v>0.25629999999999997</v>
      </c>
      <c r="G11" s="6">
        <v>0.28129999999999999</v>
      </c>
      <c r="H11" s="49">
        <f t="shared" si="0"/>
        <v>635597.85739999998</v>
      </c>
      <c r="I11" s="49">
        <f t="shared" si="1"/>
        <v>697595.30739999993</v>
      </c>
      <c r="J11" s="21">
        <v>0.24229999999999996</v>
      </c>
      <c r="K11" s="21">
        <v>0.26729999999999998</v>
      </c>
      <c r="L11" s="49">
        <f t="shared" si="2"/>
        <v>600879.28539999994</v>
      </c>
      <c r="M11" s="49">
        <f t="shared" si="3"/>
        <v>662876.73540000001</v>
      </c>
      <c r="N11" s="7">
        <v>89038</v>
      </c>
    </row>
    <row r="12" spans="1:80" x14ac:dyDescent="0.25">
      <c r="A12" s="36">
        <v>8</v>
      </c>
      <c r="B12" s="38" t="s">
        <v>80</v>
      </c>
      <c r="C12" s="38" t="s">
        <v>60</v>
      </c>
      <c r="D12" s="29" t="s">
        <v>125</v>
      </c>
      <c r="E12" s="5">
        <v>359877</v>
      </c>
      <c r="F12" s="6">
        <v>0.34639999999999999</v>
      </c>
      <c r="G12" s="6">
        <v>0.37140000000000001</v>
      </c>
      <c r="H12" s="49">
        <f t="shared" si="0"/>
        <v>124661.3928</v>
      </c>
      <c r="I12" s="49">
        <f t="shared" si="1"/>
        <v>133658.31779999999</v>
      </c>
      <c r="J12" s="21">
        <v>0.33239999999999997</v>
      </c>
      <c r="K12" s="21">
        <v>0.3574</v>
      </c>
      <c r="L12" s="49">
        <f>J12*E12</f>
        <v>119623.1148</v>
      </c>
      <c r="M12" s="49">
        <f t="shared" si="3"/>
        <v>128620.0398</v>
      </c>
      <c r="N12" s="7">
        <v>89176</v>
      </c>
    </row>
    <row r="13" spans="1:80" x14ac:dyDescent="0.25">
      <c r="A13" s="36">
        <v>9</v>
      </c>
      <c r="B13" s="38" t="s">
        <v>81</v>
      </c>
      <c r="C13" s="38" t="s">
        <v>60</v>
      </c>
      <c r="D13" s="29" t="s">
        <v>125</v>
      </c>
      <c r="E13" s="5">
        <v>10000</v>
      </c>
      <c r="F13" s="6">
        <v>0.35049999999999998</v>
      </c>
      <c r="G13" s="6">
        <v>0.3755</v>
      </c>
      <c r="H13" s="49">
        <f t="shared" si="0"/>
        <v>3505</v>
      </c>
      <c r="I13" s="49">
        <f t="shared" si="1"/>
        <v>3755</v>
      </c>
      <c r="J13" s="21">
        <v>0.33649999999999997</v>
      </c>
      <c r="K13" s="21">
        <v>0.36149999999999999</v>
      </c>
      <c r="L13" s="49">
        <f t="shared" si="2"/>
        <v>3364.9999999999995</v>
      </c>
      <c r="M13" s="49">
        <f t="shared" si="3"/>
        <v>3615</v>
      </c>
      <c r="N13" s="7">
        <v>89181</v>
      </c>
    </row>
    <row r="14" spans="1:80" x14ac:dyDescent="0.25">
      <c r="A14" s="36">
        <v>10</v>
      </c>
      <c r="B14" s="38" t="s">
        <v>82</v>
      </c>
      <c r="C14" s="38" t="s">
        <v>60</v>
      </c>
      <c r="D14" s="29" t="s">
        <v>125</v>
      </c>
      <c r="E14" s="5">
        <v>55900</v>
      </c>
      <c r="F14" s="6">
        <v>0.26979999999999998</v>
      </c>
      <c r="G14" s="6">
        <v>0.29480000000000001</v>
      </c>
      <c r="H14" s="49">
        <f>F14*E14</f>
        <v>15081.82</v>
      </c>
      <c r="I14" s="49">
        <f>+E14*G14</f>
        <v>16479.32</v>
      </c>
      <c r="J14" s="21">
        <v>0.25579999999999997</v>
      </c>
      <c r="K14" s="21">
        <v>0.28079999999999999</v>
      </c>
      <c r="L14" s="49">
        <f>J14*E14</f>
        <v>14299.219999999998</v>
      </c>
      <c r="M14" s="49">
        <f>K14*E14</f>
        <v>15696.72</v>
      </c>
      <c r="N14" s="7">
        <v>89034</v>
      </c>
    </row>
    <row r="15" spans="1:80" x14ac:dyDescent="0.25">
      <c r="A15" s="36">
        <v>11</v>
      </c>
      <c r="B15" s="38" t="s">
        <v>83</v>
      </c>
      <c r="C15" s="38" t="s">
        <v>60</v>
      </c>
      <c r="D15" s="29" t="s">
        <v>125</v>
      </c>
      <c r="E15" s="5">
        <v>170047</v>
      </c>
      <c r="F15" s="6">
        <v>0.26979999999999998</v>
      </c>
      <c r="G15" s="6">
        <v>0.29480000000000001</v>
      </c>
      <c r="H15" s="49">
        <f t="shared" si="0"/>
        <v>45878.6806</v>
      </c>
      <c r="I15" s="49">
        <f t="shared" si="1"/>
        <v>50129.855600000003</v>
      </c>
      <c r="J15" s="21">
        <v>0.25579999999999997</v>
      </c>
      <c r="K15" s="21">
        <v>0.28079999999999999</v>
      </c>
      <c r="L15" s="49">
        <f t="shared" si="2"/>
        <v>43498.022599999997</v>
      </c>
      <c r="M15" s="49">
        <f t="shared" si="3"/>
        <v>47749.1976</v>
      </c>
      <c r="N15" s="7">
        <v>89035</v>
      </c>
    </row>
    <row r="16" spans="1:80" x14ac:dyDescent="0.25">
      <c r="A16" s="36">
        <v>12</v>
      </c>
      <c r="B16" s="38" t="s">
        <v>84</v>
      </c>
      <c r="C16" s="38" t="s">
        <v>60</v>
      </c>
      <c r="D16" s="29" t="s">
        <v>125</v>
      </c>
      <c r="E16" s="5">
        <v>44398</v>
      </c>
      <c r="F16" s="6">
        <v>0.35980000000000001</v>
      </c>
      <c r="G16" s="6">
        <v>0.38480000000000003</v>
      </c>
      <c r="H16" s="49">
        <f t="shared" si="0"/>
        <v>15974.4004</v>
      </c>
      <c r="I16" s="49">
        <f t="shared" si="1"/>
        <v>17084.350400000003</v>
      </c>
      <c r="J16" s="21">
        <v>0.3458</v>
      </c>
      <c r="K16" s="21">
        <v>0.37080000000000002</v>
      </c>
      <c r="L16" s="49">
        <f t="shared" si="2"/>
        <v>15352.8284</v>
      </c>
      <c r="M16" s="49">
        <f t="shared" si="3"/>
        <v>16462.778399999999</v>
      </c>
      <c r="N16" s="8" t="s">
        <v>130</v>
      </c>
    </row>
    <row r="17" spans="1:80" s="2" customFormat="1" x14ac:dyDescent="0.25">
      <c r="A17" s="36">
        <v>13</v>
      </c>
      <c r="B17" s="38" t="s">
        <v>85</v>
      </c>
      <c r="C17" s="38" t="s">
        <v>60</v>
      </c>
      <c r="D17" s="29" t="s">
        <v>125</v>
      </c>
      <c r="E17" s="5">
        <v>67493</v>
      </c>
      <c r="F17" s="6">
        <v>0.24440000000000001</v>
      </c>
      <c r="G17" s="6">
        <v>0.26940000000000003</v>
      </c>
      <c r="H17" s="49">
        <f t="shared" si="0"/>
        <v>16495.289199999999</v>
      </c>
      <c r="I17" s="49">
        <f>+E17*G17</f>
        <v>18182.614200000004</v>
      </c>
      <c r="J17" s="21">
        <v>0.23039999999999999</v>
      </c>
      <c r="K17" s="21">
        <v>0.25540000000000002</v>
      </c>
      <c r="L17" s="49">
        <f t="shared" si="2"/>
        <v>15550.387199999999</v>
      </c>
      <c r="M17" s="49">
        <f t="shared" si="3"/>
        <v>17237.712200000002</v>
      </c>
      <c r="N17" s="7">
        <v>89028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2" customFormat="1" x14ac:dyDescent="0.25">
      <c r="A18" s="36">
        <v>14</v>
      </c>
      <c r="B18" s="38" t="s">
        <v>86</v>
      </c>
      <c r="C18" s="38" t="s">
        <v>60</v>
      </c>
      <c r="D18" s="29" t="s">
        <v>125</v>
      </c>
      <c r="E18" s="5">
        <v>64450</v>
      </c>
      <c r="F18" s="6">
        <v>0.34110000000000001</v>
      </c>
      <c r="G18" s="6">
        <v>0.36610000000000004</v>
      </c>
      <c r="H18" s="49">
        <f t="shared" si="0"/>
        <v>21983.895</v>
      </c>
      <c r="I18" s="49">
        <f t="shared" si="1"/>
        <v>23595.145000000004</v>
      </c>
      <c r="J18" s="21">
        <v>0.3271</v>
      </c>
      <c r="K18" s="21">
        <v>0.35210000000000002</v>
      </c>
      <c r="L18" s="49">
        <f t="shared" si="2"/>
        <v>21081.595000000001</v>
      </c>
      <c r="M18" s="49">
        <f t="shared" si="3"/>
        <v>22692.845000000001</v>
      </c>
      <c r="N18" s="7">
        <v>89175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2" customFormat="1" ht="15.75" thickBot="1" x14ac:dyDescent="0.3">
      <c r="A19" s="36">
        <v>15</v>
      </c>
      <c r="B19" s="39" t="s">
        <v>110</v>
      </c>
      <c r="C19" s="39" t="s">
        <v>61</v>
      </c>
      <c r="D19" s="29" t="s">
        <v>125</v>
      </c>
      <c r="E19" s="25">
        <v>658</v>
      </c>
      <c r="F19" s="26">
        <v>3.24</v>
      </c>
      <c r="G19" s="6">
        <v>3.2650000000000001</v>
      </c>
      <c r="H19" s="50">
        <f t="shared" si="0"/>
        <v>2131.92</v>
      </c>
      <c r="I19" s="49">
        <f t="shared" si="1"/>
        <v>2148.37</v>
      </c>
      <c r="J19" s="21">
        <v>3.2260000000000004</v>
      </c>
      <c r="K19" s="21">
        <v>3.2510000000000003</v>
      </c>
      <c r="L19" s="49">
        <f t="shared" si="2"/>
        <v>2122.7080000000001</v>
      </c>
      <c r="M19" s="49">
        <f t="shared" si="3"/>
        <v>2139.1580000000004</v>
      </c>
      <c r="N19" s="27">
        <v>89002</v>
      </c>
      <c r="O19" s="9"/>
      <c r="P19" s="9"/>
      <c r="Q19" s="9"/>
      <c r="R19" s="9" t="s">
        <v>123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2" customFormat="1" ht="15.75" thickBot="1" x14ac:dyDescent="0.3">
      <c r="A20" s="40"/>
      <c r="B20" s="41" t="s">
        <v>111</v>
      </c>
      <c r="C20" s="42"/>
      <c r="D20" s="42"/>
      <c r="E20" s="28">
        <f>SUM(E5:E19)</f>
        <v>11246868</v>
      </c>
      <c r="F20" s="63"/>
      <c r="G20" s="63"/>
      <c r="H20" s="51">
        <f>SUM(H5:H19)</f>
        <v>3593665.2107000002</v>
      </c>
      <c r="I20" s="51">
        <f>SUM(I5:I19)</f>
        <v>3874836.9106999994</v>
      </c>
      <c r="J20" s="55"/>
      <c r="K20" s="55"/>
      <c r="L20" s="51">
        <f>SUM(L5:L19)</f>
        <v>3436209.0587000004</v>
      </c>
      <c r="M20" s="51">
        <f>SUM(M5:M19)</f>
        <v>3717380.7587000006</v>
      </c>
      <c r="N20" s="6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x14ac:dyDescent="0.25">
      <c r="A21" s="70"/>
      <c r="B21" s="59" t="s">
        <v>112</v>
      </c>
      <c r="C21" s="67"/>
      <c r="D21" s="67"/>
      <c r="E21" s="68"/>
      <c r="F21" s="52"/>
      <c r="G21" s="52"/>
      <c r="H21" s="56"/>
      <c r="I21" s="52"/>
      <c r="J21" s="52"/>
      <c r="K21" s="56"/>
      <c r="L21" s="56"/>
      <c r="M21" s="56"/>
      <c r="N21" s="61"/>
    </row>
    <row r="22" spans="1:80" s="2" customFormat="1" x14ac:dyDescent="0.25">
      <c r="A22" s="36">
        <v>16</v>
      </c>
      <c r="B22" s="38" t="s">
        <v>102</v>
      </c>
      <c r="C22" s="38" t="s">
        <v>60</v>
      </c>
      <c r="D22" s="30" t="s">
        <v>140</v>
      </c>
      <c r="E22" s="5">
        <v>620</v>
      </c>
      <c r="F22" s="6">
        <v>0.79400000000000004</v>
      </c>
      <c r="G22" s="6">
        <v>0.79</v>
      </c>
      <c r="H22" s="49">
        <f t="shared" ref="H22:H32" si="4">F22*E22</f>
        <v>492.28000000000003</v>
      </c>
      <c r="I22" s="52"/>
      <c r="J22" s="52"/>
      <c r="K22" s="56"/>
      <c r="L22" s="56"/>
      <c r="M22" s="56"/>
      <c r="N22" s="8" t="s">
        <v>142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x14ac:dyDescent="0.25">
      <c r="A23" s="36">
        <v>17</v>
      </c>
      <c r="B23" s="38" t="s">
        <v>105</v>
      </c>
      <c r="C23" s="38" t="s">
        <v>106</v>
      </c>
      <c r="D23" s="30" t="s">
        <v>143</v>
      </c>
      <c r="E23" s="5">
        <v>543</v>
      </c>
      <c r="F23" s="6">
        <v>5.61</v>
      </c>
      <c r="G23" s="6">
        <v>5.61</v>
      </c>
      <c r="H23" s="49">
        <f t="shared" si="4"/>
        <v>3046.23</v>
      </c>
      <c r="I23" s="52"/>
      <c r="J23" s="52"/>
      <c r="K23" s="56"/>
      <c r="L23" s="56"/>
      <c r="M23" s="56"/>
      <c r="N23" s="7" t="s">
        <v>148</v>
      </c>
      <c r="O23" s="9"/>
    </row>
    <row r="24" spans="1:80" x14ac:dyDescent="0.25">
      <c r="A24" s="36">
        <v>18</v>
      </c>
      <c r="B24" s="38" t="s">
        <v>107</v>
      </c>
      <c r="C24" s="38" t="s">
        <v>106</v>
      </c>
      <c r="D24" s="30"/>
      <c r="E24" s="5">
        <v>200</v>
      </c>
      <c r="F24" s="6"/>
      <c r="G24" s="6"/>
      <c r="H24" s="49">
        <f t="shared" si="4"/>
        <v>0</v>
      </c>
      <c r="I24" s="52"/>
      <c r="J24" s="52"/>
      <c r="K24" s="56"/>
      <c r="L24" s="56"/>
      <c r="M24" s="56"/>
      <c r="N24" s="8" t="s">
        <v>146</v>
      </c>
      <c r="O24" s="9"/>
    </row>
    <row r="25" spans="1:80" x14ac:dyDescent="0.25">
      <c r="A25" s="36">
        <v>19</v>
      </c>
      <c r="B25" s="38" t="s">
        <v>108</v>
      </c>
      <c r="C25" s="38" t="s">
        <v>103</v>
      </c>
      <c r="D25" s="30" t="s">
        <v>141</v>
      </c>
      <c r="E25" s="5">
        <v>2955</v>
      </c>
      <c r="F25" s="6">
        <v>0.54600000000000004</v>
      </c>
      <c r="G25" s="6">
        <v>0.55000000000000004</v>
      </c>
      <c r="H25" s="49">
        <f t="shared" si="4"/>
        <v>1613.43</v>
      </c>
      <c r="I25" s="52"/>
      <c r="J25" s="52"/>
      <c r="K25" s="56"/>
      <c r="L25" s="56"/>
      <c r="M25" s="56"/>
      <c r="N25" s="7" t="s">
        <v>144</v>
      </c>
      <c r="O25" s="9"/>
    </row>
    <row r="26" spans="1:80" x14ac:dyDescent="0.25">
      <c r="A26" s="36">
        <v>20</v>
      </c>
      <c r="B26" s="39" t="s">
        <v>109</v>
      </c>
      <c r="C26" s="39" t="s">
        <v>104</v>
      </c>
      <c r="D26" s="30" t="s">
        <v>141</v>
      </c>
      <c r="E26" s="25">
        <v>1872</v>
      </c>
      <c r="F26" s="26">
        <v>0.86</v>
      </c>
      <c r="G26" s="26">
        <v>0.86</v>
      </c>
      <c r="H26" s="69">
        <f t="shared" si="4"/>
        <v>1609.92</v>
      </c>
      <c r="I26" s="52"/>
      <c r="J26" s="57"/>
      <c r="K26" s="56"/>
      <c r="L26" s="56"/>
      <c r="M26" s="56"/>
      <c r="N26" s="8" t="s">
        <v>147</v>
      </c>
      <c r="O26" s="9"/>
    </row>
    <row r="27" spans="1:80" x14ac:dyDescent="0.25">
      <c r="A27" s="70"/>
      <c r="B27" s="74" t="s">
        <v>117</v>
      </c>
      <c r="C27" s="77"/>
      <c r="D27" s="77"/>
      <c r="E27" s="75">
        <f>SUM(E22:E26)</f>
        <v>6190</v>
      </c>
      <c r="F27" s="78"/>
      <c r="G27" s="78"/>
      <c r="H27" s="76">
        <f>SUM(H22:H26)</f>
        <v>6761.8600000000006</v>
      </c>
      <c r="I27" s="52"/>
      <c r="J27" s="57"/>
      <c r="K27" s="56"/>
      <c r="L27" s="56"/>
      <c r="M27" s="56"/>
      <c r="N27" s="61"/>
      <c r="O27" s="9"/>
    </row>
    <row r="28" spans="1:80" x14ac:dyDescent="0.25">
      <c r="A28" s="70"/>
      <c r="B28" s="59" t="s">
        <v>113</v>
      </c>
      <c r="C28" s="71"/>
      <c r="D28" s="71"/>
      <c r="E28" s="72"/>
      <c r="F28" s="79"/>
      <c r="G28" s="79"/>
      <c r="H28" s="56"/>
      <c r="I28" s="52"/>
      <c r="J28" s="57"/>
      <c r="K28" s="56"/>
      <c r="L28" s="56"/>
      <c r="M28" s="56"/>
      <c r="N28" s="61"/>
      <c r="O28" s="9"/>
    </row>
    <row r="29" spans="1:80" x14ac:dyDescent="0.25">
      <c r="A29" s="36">
        <v>21</v>
      </c>
      <c r="B29" s="38" t="s">
        <v>98</v>
      </c>
      <c r="C29" s="38" t="s">
        <v>64</v>
      </c>
      <c r="D29" s="30" t="s">
        <v>126</v>
      </c>
      <c r="E29" s="5">
        <v>541</v>
      </c>
      <c r="F29" s="6">
        <v>6.49</v>
      </c>
      <c r="G29" s="6">
        <v>6.49</v>
      </c>
      <c r="H29" s="49">
        <f t="shared" si="4"/>
        <v>3511.09</v>
      </c>
      <c r="I29" s="52"/>
      <c r="J29" s="52"/>
      <c r="K29" s="56"/>
      <c r="L29" s="56"/>
      <c r="M29" s="56"/>
      <c r="N29" s="7">
        <v>89288</v>
      </c>
    </row>
    <row r="30" spans="1:80" x14ac:dyDescent="0.25">
      <c r="A30" s="36">
        <v>22</v>
      </c>
      <c r="B30" s="38" t="s">
        <v>90</v>
      </c>
      <c r="C30" s="38" t="s">
        <v>91</v>
      </c>
      <c r="D30" s="30" t="s">
        <v>132</v>
      </c>
      <c r="E30" s="5">
        <v>870</v>
      </c>
      <c r="F30" s="6">
        <v>16.96</v>
      </c>
      <c r="G30" s="6">
        <v>16.96</v>
      </c>
      <c r="H30" s="69">
        <f t="shared" si="4"/>
        <v>14755.2</v>
      </c>
      <c r="I30" s="52"/>
      <c r="J30" s="52"/>
      <c r="K30" s="56"/>
      <c r="L30" s="56"/>
      <c r="M30" s="56"/>
      <c r="N30" s="7">
        <v>89169</v>
      </c>
    </row>
    <row r="31" spans="1:80" x14ac:dyDescent="0.25">
      <c r="A31" s="36">
        <v>23</v>
      </c>
      <c r="B31" s="38" t="s">
        <v>92</v>
      </c>
      <c r="C31" s="38" t="s">
        <v>91</v>
      </c>
      <c r="D31" s="30" t="s">
        <v>132</v>
      </c>
      <c r="E31" s="5">
        <v>1150</v>
      </c>
      <c r="F31" s="6">
        <v>18.440000000000001</v>
      </c>
      <c r="G31" s="6">
        <v>18.440000000000001</v>
      </c>
      <c r="H31" s="49">
        <f t="shared" si="4"/>
        <v>21206</v>
      </c>
      <c r="I31" s="52"/>
      <c r="J31" s="52"/>
      <c r="K31" s="56"/>
      <c r="L31" s="56"/>
      <c r="M31" s="56"/>
      <c r="N31" s="8" t="s">
        <v>133</v>
      </c>
    </row>
    <row r="32" spans="1:80" x14ac:dyDescent="0.25">
      <c r="A32" s="36">
        <v>24</v>
      </c>
      <c r="B32" s="38" t="s">
        <v>99</v>
      </c>
      <c r="C32" s="38" t="s">
        <v>100</v>
      </c>
      <c r="D32" s="30" t="s">
        <v>134</v>
      </c>
      <c r="E32" s="5">
        <v>82</v>
      </c>
      <c r="F32" s="6">
        <v>24.85</v>
      </c>
      <c r="G32" s="6">
        <v>24.84</v>
      </c>
      <c r="H32" s="49">
        <f t="shared" si="4"/>
        <v>2037.7</v>
      </c>
      <c r="I32" s="52"/>
      <c r="J32" s="52"/>
      <c r="K32" s="56"/>
      <c r="L32" s="56"/>
      <c r="M32" s="56"/>
      <c r="N32" s="7">
        <v>89122</v>
      </c>
    </row>
    <row r="33" spans="1:15" x14ac:dyDescent="0.25">
      <c r="A33" s="70"/>
      <c r="B33" s="74" t="s">
        <v>122</v>
      </c>
      <c r="C33" s="77"/>
      <c r="D33" s="77"/>
      <c r="E33" s="75">
        <f>SUM(E29:E32)</f>
        <v>2643</v>
      </c>
      <c r="F33" s="78"/>
      <c r="G33" s="78"/>
      <c r="H33" s="76">
        <f>SUM(H29:H32)</f>
        <v>41509.99</v>
      </c>
      <c r="I33" s="52"/>
      <c r="J33" s="57"/>
      <c r="K33" s="56"/>
      <c r="L33" s="56"/>
      <c r="M33" s="56"/>
      <c r="N33" s="70"/>
    </row>
    <row r="34" spans="1:15" x14ac:dyDescent="0.25">
      <c r="A34" s="70"/>
      <c r="B34" s="59" t="s">
        <v>114</v>
      </c>
      <c r="C34" s="71"/>
      <c r="D34" s="71"/>
      <c r="E34" s="72"/>
      <c r="F34" s="79"/>
      <c r="G34" s="79"/>
      <c r="H34" s="73"/>
      <c r="I34" s="52"/>
      <c r="J34" s="57"/>
      <c r="K34" s="56"/>
      <c r="L34" s="56"/>
      <c r="M34" s="56"/>
      <c r="N34" s="61"/>
      <c r="O34" s="9"/>
    </row>
    <row r="35" spans="1:15" x14ac:dyDescent="0.25">
      <c r="A35" s="36">
        <v>25</v>
      </c>
      <c r="B35" s="38" t="s">
        <v>87</v>
      </c>
      <c r="C35" s="38" t="s">
        <v>60</v>
      </c>
      <c r="D35" s="30" t="s">
        <v>127</v>
      </c>
      <c r="E35" s="5">
        <v>4271</v>
      </c>
      <c r="F35" s="6">
        <v>0.14799999999999999</v>
      </c>
      <c r="G35" s="6">
        <v>0.14799999999999999</v>
      </c>
      <c r="H35" s="69">
        <f t="shared" si="0"/>
        <v>632.10799999999995</v>
      </c>
      <c r="I35" s="52"/>
      <c r="J35" s="52"/>
      <c r="K35" s="56"/>
      <c r="L35" s="56"/>
      <c r="M35" s="56"/>
      <c r="N35" s="7">
        <v>79303</v>
      </c>
    </row>
    <row r="36" spans="1:15" x14ac:dyDescent="0.25">
      <c r="A36" s="36">
        <v>26</v>
      </c>
      <c r="B36" s="38" t="s">
        <v>88</v>
      </c>
      <c r="C36" s="38" t="s">
        <v>60</v>
      </c>
      <c r="D36" s="30" t="s">
        <v>127</v>
      </c>
      <c r="E36" s="5">
        <v>162680</v>
      </c>
      <c r="F36" s="6">
        <v>0.1807</v>
      </c>
      <c r="G36" s="6">
        <v>0.1807</v>
      </c>
      <c r="H36" s="49">
        <f t="shared" si="0"/>
        <v>29396.276000000002</v>
      </c>
      <c r="I36" s="52"/>
      <c r="J36" s="52"/>
      <c r="K36" s="56"/>
      <c r="L36" s="56"/>
      <c r="M36" s="56"/>
      <c r="N36" s="7">
        <v>79300</v>
      </c>
    </row>
    <row r="37" spans="1:15" x14ac:dyDescent="0.25">
      <c r="A37" s="70"/>
      <c r="B37" s="74" t="s">
        <v>121</v>
      </c>
      <c r="C37" s="77"/>
      <c r="D37" s="77"/>
      <c r="E37" s="75">
        <f>SUM(E35:E36)</f>
        <v>166951</v>
      </c>
      <c r="F37" s="78"/>
      <c r="G37" s="78"/>
      <c r="H37" s="76">
        <f>SUM(H35:H36)</f>
        <v>30028.384000000002</v>
      </c>
      <c r="I37" s="52"/>
      <c r="J37" s="52"/>
      <c r="K37" s="56"/>
      <c r="L37" s="56"/>
      <c r="M37" s="56"/>
      <c r="N37" s="70"/>
    </row>
    <row r="38" spans="1:15" x14ac:dyDescent="0.25">
      <c r="A38" s="70"/>
      <c r="B38" s="59" t="s">
        <v>115</v>
      </c>
      <c r="C38" s="67"/>
      <c r="D38" s="67"/>
      <c r="E38" s="68"/>
      <c r="F38" s="52"/>
      <c r="G38" s="52"/>
      <c r="H38" s="56"/>
      <c r="I38" s="52"/>
      <c r="J38" s="52"/>
      <c r="K38" s="56"/>
      <c r="L38" s="56"/>
      <c r="M38" s="56"/>
      <c r="N38" s="70"/>
    </row>
    <row r="39" spans="1:15" x14ac:dyDescent="0.25">
      <c r="A39" s="36">
        <v>27</v>
      </c>
      <c r="B39" s="38" t="s">
        <v>94</v>
      </c>
      <c r="C39" s="38" t="s">
        <v>95</v>
      </c>
      <c r="D39" s="30" t="s">
        <v>125</v>
      </c>
      <c r="E39" s="5">
        <v>245</v>
      </c>
      <c r="F39" s="6">
        <v>14.92</v>
      </c>
      <c r="G39" s="6">
        <v>14.92</v>
      </c>
      <c r="H39" s="49">
        <f t="shared" ref="H39:H41" si="5">F39*E39</f>
        <v>3655.4</v>
      </c>
      <c r="I39" s="52"/>
      <c r="J39" s="52"/>
      <c r="K39" s="56"/>
      <c r="L39" s="56"/>
      <c r="M39" s="56"/>
      <c r="N39" s="8" t="s">
        <v>128</v>
      </c>
    </row>
    <row r="40" spans="1:15" ht="13.5" customHeight="1" x14ac:dyDescent="0.25">
      <c r="A40" s="36">
        <v>28</v>
      </c>
      <c r="B40" s="38" t="s">
        <v>97</v>
      </c>
      <c r="C40" s="38" t="s">
        <v>63</v>
      </c>
      <c r="D40" s="30" t="s">
        <v>125</v>
      </c>
      <c r="E40" s="5">
        <v>237</v>
      </c>
      <c r="F40" s="6">
        <v>3.66</v>
      </c>
      <c r="G40" s="6">
        <v>3.66</v>
      </c>
      <c r="H40" s="49">
        <f t="shared" si="5"/>
        <v>867.42000000000007</v>
      </c>
      <c r="I40" s="52"/>
      <c r="J40" s="52"/>
      <c r="K40" s="56"/>
      <c r="L40" s="56"/>
      <c r="M40" s="56"/>
      <c r="N40" s="8" t="s">
        <v>129</v>
      </c>
    </row>
    <row r="41" spans="1:15" x14ac:dyDescent="0.25">
      <c r="A41" s="36">
        <v>29</v>
      </c>
      <c r="B41" s="38" t="s">
        <v>96</v>
      </c>
      <c r="C41" s="38" t="s">
        <v>63</v>
      </c>
      <c r="D41" s="30" t="s">
        <v>125</v>
      </c>
      <c r="E41" s="5">
        <v>2107</v>
      </c>
      <c r="F41" s="6">
        <v>3.14</v>
      </c>
      <c r="G41" s="6">
        <v>3.14</v>
      </c>
      <c r="H41" s="49">
        <f t="shared" si="5"/>
        <v>6615.9800000000005</v>
      </c>
      <c r="I41" s="52"/>
      <c r="J41" s="52"/>
      <c r="K41" s="56"/>
      <c r="L41" s="56"/>
      <c r="M41" s="56"/>
      <c r="N41" s="7">
        <v>89220</v>
      </c>
    </row>
    <row r="42" spans="1:15" x14ac:dyDescent="0.25">
      <c r="A42" s="70"/>
      <c r="B42" s="74" t="s">
        <v>120</v>
      </c>
      <c r="C42" s="77"/>
      <c r="D42" s="77"/>
      <c r="E42" s="75">
        <f>SUM(E39:E41)</f>
        <v>2589</v>
      </c>
      <c r="F42" s="78"/>
      <c r="G42" s="78"/>
      <c r="H42" s="76">
        <f>SUM(H39:H41)</f>
        <v>11138.8</v>
      </c>
      <c r="I42" s="52"/>
      <c r="J42" s="52"/>
      <c r="K42" s="56"/>
      <c r="L42" s="56"/>
      <c r="M42" s="56"/>
      <c r="N42" s="70"/>
    </row>
    <row r="43" spans="1:15" x14ac:dyDescent="0.25">
      <c r="A43" s="70"/>
      <c r="B43" s="59" t="s">
        <v>116</v>
      </c>
      <c r="C43" s="67"/>
      <c r="D43" s="67"/>
      <c r="E43" s="68"/>
      <c r="F43" s="52"/>
      <c r="G43" s="52"/>
      <c r="H43" s="56"/>
      <c r="I43" s="52"/>
      <c r="J43" s="52"/>
      <c r="K43" s="56"/>
      <c r="L43" s="56"/>
      <c r="M43" s="56"/>
      <c r="N43" s="70"/>
    </row>
    <row r="44" spans="1:15" x14ac:dyDescent="0.25">
      <c r="A44" s="36">
        <v>30</v>
      </c>
      <c r="B44" s="38" t="s">
        <v>89</v>
      </c>
      <c r="C44" s="38" t="s">
        <v>64</v>
      </c>
      <c r="D44" s="30" t="s">
        <v>126</v>
      </c>
      <c r="E44" s="5">
        <v>50</v>
      </c>
      <c r="F44" s="6">
        <v>8.26</v>
      </c>
      <c r="G44" s="6">
        <v>8.26</v>
      </c>
      <c r="H44" s="49">
        <f t="shared" si="0"/>
        <v>413</v>
      </c>
      <c r="I44" s="52"/>
      <c r="J44" s="52"/>
      <c r="K44" s="56"/>
      <c r="L44" s="56"/>
      <c r="M44" s="56"/>
      <c r="N44" s="8" t="s">
        <v>137</v>
      </c>
    </row>
    <row r="45" spans="1:15" x14ac:dyDescent="0.25">
      <c r="A45" s="36">
        <v>31</v>
      </c>
      <c r="B45" s="38" t="s">
        <v>93</v>
      </c>
      <c r="C45" s="38" t="s">
        <v>62</v>
      </c>
      <c r="D45" s="30" t="s">
        <v>136</v>
      </c>
      <c r="E45" s="5">
        <v>238</v>
      </c>
      <c r="F45" s="6">
        <v>21.65</v>
      </c>
      <c r="G45" s="6">
        <v>21.65</v>
      </c>
      <c r="H45" s="49">
        <f t="shared" si="0"/>
        <v>5152.7</v>
      </c>
      <c r="I45" s="52"/>
      <c r="J45" s="52"/>
      <c r="K45" s="56"/>
      <c r="L45" s="56"/>
      <c r="M45" s="56"/>
      <c r="N45" s="8" t="s">
        <v>135</v>
      </c>
    </row>
    <row r="46" spans="1:15" x14ac:dyDescent="0.25">
      <c r="A46" s="36">
        <v>32</v>
      </c>
      <c r="B46" s="38" t="s">
        <v>101</v>
      </c>
      <c r="C46" s="38" t="s">
        <v>64</v>
      </c>
      <c r="D46" s="30" t="s">
        <v>138</v>
      </c>
      <c r="E46" s="5">
        <v>75</v>
      </c>
      <c r="F46" s="6">
        <v>7.95</v>
      </c>
      <c r="G46" s="6">
        <v>7.95</v>
      </c>
      <c r="H46" s="49">
        <f t="shared" si="0"/>
        <v>596.25</v>
      </c>
      <c r="I46" s="52"/>
      <c r="J46" s="52"/>
      <c r="K46" s="56"/>
      <c r="L46" s="56"/>
      <c r="M46" s="56"/>
      <c r="N46" s="8" t="s">
        <v>139</v>
      </c>
    </row>
    <row r="47" spans="1:15" ht="15.75" thickBot="1" x14ac:dyDescent="0.3">
      <c r="A47" s="36"/>
      <c r="B47" s="74" t="s">
        <v>119</v>
      </c>
      <c r="C47" s="77"/>
      <c r="D47" s="77"/>
      <c r="E47" s="75">
        <f>SUM(E44:E46)</f>
        <v>363</v>
      </c>
      <c r="F47" s="78"/>
      <c r="G47" s="78"/>
      <c r="H47" s="76">
        <f>SUM(H44:H46)</f>
        <v>6161.95</v>
      </c>
      <c r="I47" s="52"/>
      <c r="J47" s="52"/>
      <c r="K47" s="56"/>
      <c r="L47" s="56"/>
      <c r="M47" s="56"/>
      <c r="N47" s="61"/>
    </row>
    <row r="48" spans="1:15" ht="15.75" thickBot="1" x14ac:dyDescent="0.3">
      <c r="A48" s="43"/>
      <c r="B48" s="44" t="s">
        <v>118</v>
      </c>
      <c r="C48" s="45"/>
      <c r="D48" s="45"/>
      <c r="E48" s="48">
        <f>SUM(E44:E47,E39:E41,E35:E36,E29:E32,E22:E26)</f>
        <v>179099</v>
      </c>
      <c r="F48" s="45"/>
      <c r="G48" s="45"/>
      <c r="H48" s="53">
        <f>SUM(H44:H47,H39:H41,H35:H36,H29:H32,H22:H26)</f>
        <v>101762.93399999998</v>
      </c>
      <c r="I48" s="54"/>
      <c r="J48" s="58"/>
      <c r="K48" s="59"/>
      <c r="L48" s="59"/>
      <c r="M48" s="60"/>
      <c r="N48" s="61"/>
    </row>
    <row r="49" spans="1:14" x14ac:dyDescent="0.25">
      <c r="A49" s="43"/>
      <c r="B49" s="46" t="s">
        <v>6</v>
      </c>
      <c r="C49" s="47"/>
      <c r="D49" s="12"/>
    </row>
    <row r="50" spans="1:14" x14ac:dyDescent="0.25">
      <c r="B50" s="12"/>
      <c r="C50" s="12"/>
      <c r="D50" s="12"/>
    </row>
    <row r="51" spans="1:14" x14ac:dyDescent="0.25">
      <c r="B51" s="64" t="s">
        <v>56</v>
      </c>
      <c r="C51" s="64"/>
      <c r="D51" s="65" t="s">
        <v>58</v>
      </c>
      <c r="E51" s="19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5">
      <c r="B52" s="38" t="s">
        <v>43</v>
      </c>
      <c r="C52" s="38"/>
      <c r="D52" s="38">
        <v>15</v>
      </c>
      <c r="E52" s="20"/>
    </row>
    <row r="53" spans="1:14" x14ac:dyDescent="0.25">
      <c r="B53" s="38" t="s">
        <v>44</v>
      </c>
      <c r="C53" s="38"/>
      <c r="D53" s="38">
        <v>8</v>
      </c>
      <c r="E53" s="20"/>
    </row>
    <row r="54" spans="1:14" x14ac:dyDescent="0.25">
      <c r="B54" s="38" t="s">
        <v>45</v>
      </c>
      <c r="C54" s="38"/>
      <c r="D54" s="38">
        <v>4</v>
      </c>
      <c r="E54" s="20"/>
    </row>
    <row r="55" spans="1:14" x14ac:dyDescent="0.25">
      <c r="B55" s="43"/>
      <c r="C55" s="43"/>
      <c r="D55" s="43"/>
    </row>
    <row r="56" spans="1:14" x14ac:dyDescent="0.25">
      <c r="B56" s="66" t="s">
        <v>46</v>
      </c>
      <c r="C56" s="66"/>
      <c r="D56" s="66"/>
    </row>
    <row r="57" spans="1:14" x14ac:dyDescent="0.25">
      <c r="B57" s="43" t="s">
        <v>24</v>
      </c>
      <c r="C57" s="43"/>
      <c r="D57" s="43"/>
    </row>
    <row r="58" spans="1:14" x14ac:dyDescent="0.25">
      <c r="B58" s="43" t="s">
        <v>25</v>
      </c>
      <c r="C58" s="43"/>
      <c r="D58" s="43"/>
    </row>
    <row r="59" spans="1:14" x14ac:dyDescent="0.25">
      <c r="B59" s="43" t="s">
        <v>26</v>
      </c>
      <c r="C59" s="43"/>
      <c r="D59" s="43"/>
    </row>
    <row r="60" spans="1:14" x14ac:dyDescent="0.25">
      <c r="B60" s="43" t="s">
        <v>27</v>
      </c>
      <c r="C60" s="43"/>
      <c r="D60" s="43"/>
    </row>
    <row r="61" spans="1:14" x14ac:dyDescent="0.25">
      <c r="B61" s="43" t="s">
        <v>28</v>
      </c>
      <c r="C61" s="43"/>
      <c r="D61" s="43"/>
    </row>
    <row r="62" spans="1:14" x14ac:dyDescent="0.25">
      <c r="B62" s="43" t="s">
        <v>29</v>
      </c>
      <c r="C62" s="43"/>
      <c r="D62" s="43"/>
    </row>
    <row r="63" spans="1:14" x14ac:dyDescent="0.25">
      <c r="B63" s="43" t="s">
        <v>30</v>
      </c>
      <c r="C63" s="43"/>
      <c r="D63" s="43"/>
    </row>
    <row r="64" spans="1:14" x14ac:dyDescent="0.25">
      <c r="B64" s="43" t="s">
        <v>31</v>
      </c>
      <c r="C64" s="43"/>
      <c r="D64" s="43"/>
    </row>
    <row r="65" spans="2:4" x14ac:dyDescent="0.25">
      <c r="B65" s="43" t="s">
        <v>32</v>
      </c>
      <c r="C65" s="43"/>
      <c r="D65" s="43"/>
    </row>
    <row r="66" spans="2:4" x14ac:dyDescent="0.25">
      <c r="B66" s="43" t="s">
        <v>33</v>
      </c>
    </row>
    <row r="67" spans="2:4" x14ac:dyDescent="0.25">
      <c r="B67" s="43" t="s">
        <v>34</v>
      </c>
    </row>
    <row r="68" spans="2:4" x14ac:dyDescent="0.25">
      <c r="B68" s="43" t="s">
        <v>51</v>
      </c>
    </row>
    <row r="69" spans="2:4" x14ac:dyDescent="0.25">
      <c r="B69" s="43" t="s">
        <v>35</v>
      </c>
    </row>
    <row r="70" spans="2:4" x14ac:dyDescent="0.25">
      <c r="B70" s="43" t="s">
        <v>21</v>
      </c>
    </row>
    <row r="71" spans="2:4" x14ac:dyDescent="0.25">
      <c r="B71" s="43" t="s">
        <v>52</v>
      </c>
    </row>
    <row r="72" spans="2:4" x14ac:dyDescent="0.25">
      <c r="B72" s="43" t="s">
        <v>53</v>
      </c>
    </row>
    <row r="73" spans="2:4" x14ac:dyDescent="0.25">
      <c r="B73" s="43" t="s">
        <v>36</v>
      </c>
    </row>
  </sheetData>
  <sheetProtection password="E02D" sheet="1" objects="1" scenarios="1"/>
  <mergeCells count="2">
    <mergeCell ref="F3:I3"/>
    <mergeCell ref="J3:M3"/>
  </mergeCells>
  <pageMargins left="0.25" right="0.25" top="0.75" bottom="0.25" header="0.3" footer="0.3"/>
  <pageSetup paperSize="5" scale="7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5"/>
  <sheetViews>
    <sheetView view="pageBreakPreview" zoomScale="60" zoomScaleNormal="80" workbookViewId="0">
      <selection activeCell="W24" sqref="W24"/>
    </sheetView>
  </sheetViews>
  <sheetFormatPr defaultRowHeight="15" x14ac:dyDescent="0.25"/>
  <cols>
    <col min="1" max="1" width="3.140625" bestFit="1" customWidth="1"/>
    <col min="2" max="2" width="48.7109375" customWidth="1"/>
    <col min="3" max="3" width="17.140625" style="23" customWidth="1"/>
    <col min="4" max="4" width="13.42578125" customWidth="1"/>
    <col min="5" max="5" width="13.7109375" customWidth="1"/>
    <col min="6" max="6" width="12.42578125" bestFit="1" customWidth="1"/>
    <col min="7" max="8" width="12.42578125" style="23" customWidth="1"/>
    <col min="9" max="9" width="13.28515625" customWidth="1"/>
    <col min="11" max="11" width="9.140625" style="23"/>
    <col min="12" max="12" width="13.28515625" style="23" customWidth="1"/>
    <col min="13" max="13" width="13.140625" customWidth="1"/>
    <col min="14" max="14" width="14.28515625" bestFit="1" customWidth="1"/>
    <col min="15" max="15" width="2" customWidth="1"/>
    <col min="16" max="80" width="9.140625" style="9"/>
  </cols>
  <sheetData>
    <row r="1" spans="1:80" x14ac:dyDescent="0.25">
      <c r="B1" s="13" t="s">
        <v>149</v>
      </c>
      <c r="C1" s="24"/>
      <c r="D1" s="24"/>
    </row>
    <row r="2" spans="1:80" ht="15.75" thickBot="1" x14ac:dyDescent="0.3">
      <c r="B2" s="14" t="s">
        <v>150</v>
      </c>
      <c r="C2" s="24"/>
      <c r="D2" s="24"/>
    </row>
    <row r="3" spans="1:80" ht="15.75" thickBot="1" x14ac:dyDescent="0.3">
      <c r="A3" s="1"/>
      <c r="B3" s="15" t="s">
        <v>151</v>
      </c>
      <c r="C3" s="35" t="s">
        <v>9</v>
      </c>
      <c r="D3" s="24"/>
      <c r="F3" s="80" t="s">
        <v>3</v>
      </c>
      <c r="G3" s="81"/>
      <c r="H3" s="81"/>
      <c r="I3" s="82"/>
      <c r="J3" s="83" t="s">
        <v>4</v>
      </c>
      <c r="K3" s="84"/>
      <c r="L3" s="84"/>
      <c r="M3" s="85"/>
      <c r="N3" s="34" t="s">
        <v>5</v>
      </c>
    </row>
    <row r="4" spans="1:80" s="3" customFormat="1" ht="75.75" customHeight="1" thickBot="1" x14ac:dyDescent="0.3">
      <c r="A4" s="4" t="s">
        <v>0</v>
      </c>
      <c r="B4" s="16" t="s">
        <v>1</v>
      </c>
      <c r="C4" s="16" t="s">
        <v>59</v>
      </c>
      <c r="D4" s="16" t="s">
        <v>57</v>
      </c>
      <c r="E4" s="18" t="s">
        <v>70</v>
      </c>
      <c r="F4" s="31" t="s">
        <v>66</v>
      </c>
      <c r="G4" s="31" t="s">
        <v>65</v>
      </c>
      <c r="H4" s="31" t="s">
        <v>69</v>
      </c>
      <c r="I4" s="31" t="s">
        <v>73</v>
      </c>
      <c r="J4" s="32" t="s">
        <v>68</v>
      </c>
      <c r="K4" s="32" t="s">
        <v>67</v>
      </c>
      <c r="L4" s="32" t="s">
        <v>72</v>
      </c>
      <c r="M4" s="31" t="s">
        <v>71</v>
      </c>
      <c r="N4" s="33" t="s">
        <v>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x14ac:dyDescent="0.25">
      <c r="A5" s="36">
        <v>1</v>
      </c>
      <c r="B5" s="37" t="s">
        <v>76</v>
      </c>
      <c r="C5" s="37" t="s">
        <v>60</v>
      </c>
      <c r="D5" s="29" t="s">
        <v>125</v>
      </c>
      <c r="E5" s="17">
        <v>306768</v>
      </c>
      <c r="F5" s="21">
        <v>0.25330000000000003</v>
      </c>
      <c r="G5" s="6">
        <v>0.27830000000000005</v>
      </c>
      <c r="H5" s="49">
        <f>F5*E5</f>
        <v>77704.334400000007</v>
      </c>
      <c r="I5" s="49">
        <f>+E5*G5</f>
        <v>85373.534400000019</v>
      </c>
      <c r="J5" s="21">
        <v>0.23930000000000001</v>
      </c>
      <c r="K5" s="21">
        <v>0.26430000000000003</v>
      </c>
      <c r="L5" s="49">
        <f>J5*E5</f>
        <v>73409.582399999999</v>
      </c>
      <c r="M5" s="49">
        <f>K5*E5</f>
        <v>81078.782400000011</v>
      </c>
      <c r="N5" s="7">
        <v>89020</v>
      </c>
    </row>
    <row r="6" spans="1:80" x14ac:dyDescent="0.25">
      <c r="A6" s="36">
        <v>2</v>
      </c>
      <c r="B6" s="38" t="s">
        <v>75</v>
      </c>
      <c r="C6" s="38" t="s">
        <v>61</v>
      </c>
      <c r="D6" s="29" t="s">
        <v>125</v>
      </c>
      <c r="E6" s="5">
        <v>510</v>
      </c>
      <c r="F6" s="6">
        <v>2.5499999999999998</v>
      </c>
      <c r="G6" s="6">
        <v>2.5749999999999997</v>
      </c>
      <c r="H6" s="49">
        <f t="shared" ref="H6:H45" si="0">F6*E6</f>
        <v>1300.5</v>
      </c>
      <c r="I6" s="49">
        <f t="shared" ref="I6:I19" si="1">+E6*G6</f>
        <v>1313.2499999999998</v>
      </c>
      <c r="J6" s="21">
        <v>2.536</v>
      </c>
      <c r="K6" s="21">
        <v>2.5609999999999999</v>
      </c>
      <c r="L6" s="49">
        <f t="shared" ref="L6:L19" si="2">J6*E6</f>
        <v>1293.3600000000001</v>
      </c>
      <c r="M6" s="49">
        <f t="shared" ref="M6:M19" si="3">K6*E6</f>
        <v>1306.1099999999999</v>
      </c>
      <c r="N6" s="7">
        <v>89017</v>
      </c>
    </row>
    <row r="7" spans="1:80" x14ac:dyDescent="0.25">
      <c r="A7" s="36">
        <v>3</v>
      </c>
      <c r="B7" s="38" t="s">
        <v>79</v>
      </c>
      <c r="C7" s="37" t="s">
        <v>60</v>
      </c>
      <c r="D7" s="29" t="s">
        <v>125</v>
      </c>
      <c r="E7" s="5">
        <v>53200</v>
      </c>
      <c r="F7" s="6">
        <v>0.34889999999999999</v>
      </c>
      <c r="G7" s="6">
        <v>0.37390000000000001</v>
      </c>
      <c r="H7" s="49">
        <f t="shared" si="0"/>
        <v>18561.48</v>
      </c>
      <c r="I7" s="49">
        <f t="shared" si="1"/>
        <v>19891.48</v>
      </c>
      <c r="J7" s="21">
        <v>0.33489999999999998</v>
      </c>
      <c r="K7" s="21">
        <v>0.3599</v>
      </c>
      <c r="L7" s="49">
        <f t="shared" si="2"/>
        <v>17816.68</v>
      </c>
      <c r="M7" s="49">
        <f t="shared" si="3"/>
        <v>19146.68</v>
      </c>
      <c r="N7" s="8" t="s">
        <v>131</v>
      </c>
    </row>
    <row r="8" spans="1:80" x14ac:dyDescent="0.25">
      <c r="A8" s="36">
        <v>4</v>
      </c>
      <c r="B8" s="38" t="s">
        <v>74</v>
      </c>
      <c r="C8" s="38" t="s">
        <v>61</v>
      </c>
      <c r="D8" s="29" t="s">
        <v>125</v>
      </c>
      <c r="E8" s="5">
        <v>160</v>
      </c>
      <c r="F8" s="6">
        <v>3.84</v>
      </c>
      <c r="G8" s="6">
        <v>3.8649999999999998</v>
      </c>
      <c r="H8" s="49">
        <f t="shared" si="0"/>
        <v>614.4</v>
      </c>
      <c r="I8" s="49">
        <f t="shared" si="1"/>
        <v>618.4</v>
      </c>
      <c r="J8" s="21">
        <v>3.8260000000000001</v>
      </c>
      <c r="K8" s="21">
        <v>3.851</v>
      </c>
      <c r="L8" s="49">
        <f t="shared" si="2"/>
        <v>612.16</v>
      </c>
      <c r="M8" s="49">
        <f t="shared" si="3"/>
        <v>616.16</v>
      </c>
      <c r="N8" s="7">
        <v>89039</v>
      </c>
    </row>
    <row r="9" spans="1:80" s="23" customFormat="1" x14ac:dyDescent="0.25">
      <c r="A9" s="36">
        <v>5</v>
      </c>
      <c r="B9" s="38" t="s">
        <v>77</v>
      </c>
      <c r="C9" s="38" t="s">
        <v>60</v>
      </c>
      <c r="D9" s="29" t="s">
        <v>125</v>
      </c>
      <c r="E9" s="5">
        <v>5323</v>
      </c>
      <c r="F9" s="6">
        <v>0.63</v>
      </c>
      <c r="G9" s="6">
        <v>0.65500000000000003</v>
      </c>
      <c r="H9" s="49">
        <f t="shared" ref="H9:H19" si="4">F9*E9</f>
        <v>3353.4900000000002</v>
      </c>
      <c r="I9" s="49">
        <f t="shared" si="1"/>
        <v>3486.5650000000001</v>
      </c>
      <c r="J9" s="21">
        <v>0.61599999999999999</v>
      </c>
      <c r="K9" s="21">
        <v>0.64100000000000001</v>
      </c>
      <c r="L9" s="49">
        <f t="shared" si="2"/>
        <v>3278.9679999999998</v>
      </c>
      <c r="M9" s="49">
        <f t="shared" si="3"/>
        <v>3412.0430000000001</v>
      </c>
      <c r="N9" s="7">
        <v>89240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s="23" customFormat="1" x14ac:dyDescent="0.25">
      <c r="A10" s="36">
        <v>6</v>
      </c>
      <c r="B10" s="38" t="s">
        <v>124</v>
      </c>
      <c r="C10" s="38" t="s">
        <v>61</v>
      </c>
      <c r="D10" s="29" t="s">
        <v>125</v>
      </c>
      <c r="E10" s="5">
        <v>285</v>
      </c>
      <c r="F10" s="6">
        <v>3.64</v>
      </c>
      <c r="G10" s="6">
        <v>3.665</v>
      </c>
      <c r="H10" s="49">
        <f t="shared" si="4"/>
        <v>1037.4000000000001</v>
      </c>
      <c r="I10" s="49">
        <f t="shared" si="1"/>
        <v>1044.5250000000001</v>
      </c>
      <c r="J10" s="21">
        <v>3.6260000000000003</v>
      </c>
      <c r="K10" s="21">
        <v>3.6510000000000002</v>
      </c>
      <c r="L10" s="49">
        <f t="shared" si="2"/>
        <v>1033.4100000000001</v>
      </c>
      <c r="M10" s="49">
        <f t="shared" si="3"/>
        <v>1040.5350000000001</v>
      </c>
      <c r="N10" s="8" t="s">
        <v>145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23" customFormat="1" x14ac:dyDescent="0.25">
      <c r="A11" s="36">
        <v>7</v>
      </c>
      <c r="B11" s="38" t="s">
        <v>78</v>
      </c>
      <c r="C11" s="38" t="s">
        <v>60</v>
      </c>
      <c r="D11" s="29" t="s">
        <v>125</v>
      </c>
      <c r="E11" s="5">
        <v>1204033</v>
      </c>
      <c r="F11" s="6">
        <v>0.25629999999999997</v>
      </c>
      <c r="G11" s="6">
        <v>0.28129999999999999</v>
      </c>
      <c r="H11" s="49">
        <f t="shared" si="4"/>
        <v>308593.65789999999</v>
      </c>
      <c r="I11" s="49">
        <f t="shared" si="1"/>
        <v>338694.4829</v>
      </c>
      <c r="J11" s="21">
        <v>0.24229999999999996</v>
      </c>
      <c r="K11" s="21">
        <v>0.26729999999999998</v>
      </c>
      <c r="L11" s="49">
        <f t="shared" si="2"/>
        <v>291737.19589999993</v>
      </c>
      <c r="M11" s="49">
        <f t="shared" si="3"/>
        <v>321838.0209</v>
      </c>
      <c r="N11" s="7">
        <v>89038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23" customFormat="1" x14ac:dyDescent="0.25">
      <c r="A12" s="36">
        <v>8</v>
      </c>
      <c r="B12" s="38" t="s">
        <v>80</v>
      </c>
      <c r="C12" s="38" t="s">
        <v>60</v>
      </c>
      <c r="D12" s="29" t="s">
        <v>125</v>
      </c>
      <c r="E12" s="5">
        <v>122000</v>
      </c>
      <c r="F12" s="6">
        <v>0.34639999999999999</v>
      </c>
      <c r="G12" s="6">
        <v>0.37140000000000001</v>
      </c>
      <c r="H12" s="49">
        <f t="shared" si="4"/>
        <v>42260.799999999996</v>
      </c>
      <c r="I12" s="49">
        <f t="shared" si="1"/>
        <v>45310.8</v>
      </c>
      <c r="J12" s="21">
        <v>0.33239999999999997</v>
      </c>
      <c r="K12" s="21">
        <v>0.3574</v>
      </c>
      <c r="L12" s="49">
        <f>J12*E12</f>
        <v>40552.799999999996</v>
      </c>
      <c r="M12" s="49">
        <f t="shared" si="3"/>
        <v>43602.8</v>
      </c>
      <c r="N12" s="7">
        <v>89176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23" customFormat="1" x14ac:dyDescent="0.25">
      <c r="A13" s="36">
        <v>9</v>
      </c>
      <c r="B13" s="38" t="s">
        <v>81</v>
      </c>
      <c r="C13" s="38" t="s">
        <v>60</v>
      </c>
      <c r="D13" s="29" t="s">
        <v>125</v>
      </c>
      <c r="E13" s="5">
        <v>0</v>
      </c>
      <c r="F13" s="6">
        <v>0.35049999999999998</v>
      </c>
      <c r="G13" s="6">
        <v>0.3755</v>
      </c>
      <c r="H13" s="49">
        <f t="shared" si="4"/>
        <v>0</v>
      </c>
      <c r="I13" s="49">
        <f t="shared" si="1"/>
        <v>0</v>
      </c>
      <c r="J13" s="21">
        <v>0.33649999999999997</v>
      </c>
      <c r="K13" s="21">
        <v>0.36149999999999999</v>
      </c>
      <c r="L13" s="49">
        <f t="shared" si="2"/>
        <v>0</v>
      </c>
      <c r="M13" s="49">
        <f t="shared" si="3"/>
        <v>0</v>
      </c>
      <c r="N13" s="7">
        <v>89181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23" customFormat="1" x14ac:dyDescent="0.25">
      <c r="A14" s="36">
        <v>10</v>
      </c>
      <c r="B14" s="38" t="s">
        <v>82</v>
      </c>
      <c r="C14" s="38" t="s">
        <v>60</v>
      </c>
      <c r="D14" s="29" t="s">
        <v>125</v>
      </c>
      <c r="E14" s="5">
        <v>72451</v>
      </c>
      <c r="F14" s="6">
        <v>0.26979999999999998</v>
      </c>
      <c r="G14" s="6">
        <v>0.29480000000000001</v>
      </c>
      <c r="H14" s="49">
        <f>F14*E14</f>
        <v>19547.2798</v>
      </c>
      <c r="I14" s="49">
        <f>+E14*G14</f>
        <v>21358.554800000002</v>
      </c>
      <c r="J14" s="21">
        <v>0.25579999999999997</v>
      </c>
      <c r="K14" s="21">
        <v>0.28079999999999999</v>
      </c>
      <c r="L14" s="49">
        <f>J14*E14</f>
        <v>18532.965799999998</v>
      </c>
      <c r="M14" s="49">
        <f>K14*E14</f>
        <v>20344.2408</v>
      </c>
      <c r="N14" s="7">
        <v>89034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23" customFormat="1" x14ac:dyDescent="0.25">
      <c r="A15" s="36">
        <v>11</v>
      </c>
      <c r="B15" s="38" t="s">
        <v>83</v>
      </c>
      <c r="C15" s="38" t="s">
        <v>60</v>
      </c>
      <c r="D15" s="29" t="s">
        <v>125</v>
      </c>
      <c r="E15" s="5">
        <v>65795</v>
      </c>
      <c r="F15" s="6">
        <v>0.26979999999999998</v>
      </c>
      <c r="G15" s="6">
        <v>0.29480000000000001</v>
      </c>
      <c r="H15" s="49">
        <f t="shared" si="4"/>
        <v>17751.490999999998</v>
      </c>
      <c r="I15" s="49">
        <f t="shared" si="1"/>
        <v>19396.366000000002</v>
      </c>
      <c r="J15" s="21">
        <v>0.25579999999999997</v>
      </c>
      <c r="K15" s="21">
        <v>0.28079999999999999</v>
      </c>
      <c r="L15" s="49">
        <f t="shared" si="2"/>
        <v>16830.360999999997</v>
      </c>
      <c r="M15" s="49">
        <f t="shared" si="3"/>
        <v>18475.236000000001</v>
      </c>
      <c r="N15" s="7">
        <v>89035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23" customFormat="1" x14ac:dyDescent="0.25">
      <c r="A16" s="36">
        <v>12</v>
      </c>
      <c r="B16" s="38" t="s">
        <v>84</v>
      </c>
      <c r="C16" s="38" t="s">
        <v>60</v>
      </c>
      <c r="D16" s="29" t="s">
        <v>125</v>
      </c>
      <c r="E16" s="5">
        <v>9600</v>
      </c>
      <c r="F16" s="6">
        <v>0.35980000000000001</v>
      </c>
      <c r="G16" s="6">
        <v>0.38480000000000003</v>
      </c>
      <c r="H16" s="49">
        <f t="shared" si="4"/>
        <v>3454.08</v>
      </c>
      <c r="I16" s="49">
        <f t="shared" si="1"/>
        <v>3694.0800000000004</v>
      </c>
      <c r="J16" s="21">
        <v>0.3458</v>
      </c>
      <c r="K16" s="21">
        <v>0.37080000000000002</v>
      </c>
      <c r="L16" s="49">
        <f t="shared" si="2"/>
        <v>3319.68</v>
      </c>
      <c r="M16" s="49">
        <f t="shared" si="3"/>
        <v>3559.6800000000003</v>
      </c>
      <c r="N16" s="8" t="s">
        <v>130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2" customFormat="1" x14ac:dyDescent="0.25">
      <c r="A17" s="36">
        <v>13</v>
      </c>
      <c r="B17" s="38" t="s">
        <v>85</v>
      </c>
      <c r="C17" s="38" t="s">
        <v>60</v>
      </c>
      <c r="D17" s="29" t="s">
        <v>125</v>
      </c>
      <c r="E17" s="5">
        <v>140577</v>
      </c>
      <c r="F17" s="6">
        <v>0.24440000000000001</v>
      </c>
      <c r="G17" s="6">
        <v>0.26940000000000003</v>
      </c>
      <c r="H17" s="49">
        <f t="shared" si="4"/>
        <v>34357.018799999998</v>
      </c>
      <c r="I17" s="49">
        <f>+E17*G17</f>
        <v>37871.443800000001</v>
      </c>
      <c r="J17" s="21">
        <v>0.23039999999999999</v>
      </c>
      <c r="K17" s="21">
        <v>0.25540000000000002</v>
      </c>
      <c r="L17" s="49">
        <f t="shared" si="2"/>
        <v>32388.9408</v>
      </c>
      <c r="M17" s="49">
        <f t="shared" si="3"/>
        <v>35903.3658</v>
      </c>
      <c r="N17" s="7">
        <v>89028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2" customFormat="1" x14ac:dyDescent="0.25">
      <c r="A18" s="36">
        <v>14</v>
      </c>
      <c r="B18" s="38" t="s">
        <v>86</v>
      </c>
      <c r="C18" s="38" t="s">
        <v>60</v>
      </c>
      <c r="D18" s="29" t="s">
        <v>125</v>
      </c>
      <c r="E18" s="5">
        <v>11300</v>
      </c>
      <c r="F18" s="6">
        <v>0.34110000000000001</v>
      </c>
      <c r="G18" s="6">
        <v>0.36610000000000004</v>
      </c>
      <c r="H18" s="49">
        <f t="shared" si="4"/>
        <v>3854.4300000000003</v>
      </c>
      <c r="I18" s="49">
        <f t="shared" si="1"/>
        <v>4136.93</v>
      </c>
      <c r="J18" s="21">
        <v>0.3271</v>
      </c>
      <c r="K18" s="21">
        <v>0.35210000000000002</v>
      </c>
      <c r="L18" s="49">
        <f t="shared" si="2"/>
        <v>3696.23</v>
      </c>
      <c r="M18" s="49">
        <f t="shared" si="3"/>
        <v>3978.7300000000005</v>
      </c>
      <c r="N18" s="7">
        <v>89175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2" customFormat="1" ht="15.75" thickBot="1" x14ac:dyDescent="0.3">
      <c r="A19" s="36">
        <v>15</v>
      </c>
      <c r="B19" s="39" t="s">
        <v>110</v>
      </c>
      <c r="C19" s="39" t="s">
        <v>61</v>
      </c>
      <c r="D19" s="29" t="s">
        <v>125</v>
      </c>
      <c r="E19" s="25">
        <v>91</v>
      </c>
      <c r="F19" s="26">
        <v>3.24</v>
      </c>
      <c r="G19" s="6">
        <v>3.2650000000000001</v>
      </c>
      <c r="H19" s="50">
        <f t="shared" si="4"/>
        <v>294.84000000000003</v>
      </c>
      <c r="I19" s="49">
        <f t="shared" si="1"/>
        <v>297.11500000000001</v>
      </c>
      <c r="J19" s="21">
        <v>3.2260000000000004</v>
      </c>
      <c r="K19" s="21">
        <v>3.2510000000000003</v>
      </c>
      <c r="L19" s="49">
        <f t="shared" si="2"/>
        <v>293.56600000000003</v>
      </c>
      <c r="M19" s="49">
        <f t="shared" si="3"/>
        <v>295.84100000000001</v>
      </c>
      <c r="N19" s="27">
        <v>89002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2" customFormat="1" ht="15.75" thickBot="1" x14ac:dyDescent="0.3">
      <c r="A20" s="40"/>
      <c r="B20" s="41" t="s">
        <v>111</v>
      </c>
      <c r="C20" s="42"/>
      <c r="D20" s="42"/>
      <c r="E20" s="28">
        <f>SUM(E5:E19)</f>
        <v>1992093</v>
      </c>
      <c r="F20" s="63"/>
      <c r="G20" s="63"/>
      <c r="H20" s="51">
        <f>SUM(H5:H19)</f>
        <v>532685.20189999999</v>
      </c>
      <c r="I20" s="51">
        <f>SUM(I5:I19)</f>
        <v>582487.52690000006</v>
      </c>
      <c r="J20" s="55"/>
      <c r="K20" s="55"/>
      <c r="L20" s="51">
        <f>SUM(L5:L19)</f>
        <v>504795.89989999984</v>
      </c>
      <c r="M20" s="51">
        <f>SUM(M5:M19)</f>
        <v>554598.22490000003</v>
      </c>
      <c r="N20" s="6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23" customFormat="1" x14ac:dyDescent="0.25">
      <c r="A21" s="70"/>
      <c r="B21" s="59" t="s">
        <v>112</v>
      </c>
      <c r="C21" s="67"/>
      <c r="D21" s="67"/>
      <c r="E21" s="68"/>
      <c r="F21" s="52"/>
      <c r="G21" s="52"/>
      <c r="H21" s="56"/>
      <c r="I21" s="52"/>
      <c r="J21" s="52"/>
      <c r="K21" s="56"/>
      <c r="L21" s="56"/>
      <c r="M21" s="56"/>
      <c r="N21" s="6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2" customFormat="1" x14ac:dyDescent="0.25">
      <c r="A22" s="36">
        <v>16</v>
      </c>
      <c r="B22" s="38" t="s">
        <v>102</v>
      </c>
      <c r="C22" s="38" t="s">
        <v>60</v>
      </c>
      <c r="D22" s="30" t="s">
        <v>140</v>
      </c>
      <c r="E22" s="5">
        <v>142</v>
      </c>
      <c r="F22" s="6">
        <v>0.79400000000000004</v>
      </c>
      <c r="G22" s="6">
        <v>0.79</v>
      </c>
      <c r="H22" s="49">
        <f t="shared" ref="H22:H32" si="5">F22*E22</f>
        <v>112.748</v>
      </c>
      <c r="I22" s="52"/>
      <c r="J22" s="52"/>
      <c r="K22" s="56"/>
      <c r="L22" s="56"/>
      <c r="M22" s="56"/>
      <c r="N22" s="8" t="s">
        <v>142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23" customFormat="1" x14ac:dyDescent="0.25">
      <c r="A23" s="36">
        <v>17</v>
      </c>
      <c r="B23" s="38" t="s">
        <v>105</v>
      </c>
      <c r="C23" s="38" t="s">
        <v>106</v>
      </c>
      <c r="D23" s="30" t="s">
        <v>143</v>
      </c>
      <c r="E23" s="5">
        <v>5020</v>
      </c>
      <c r="F23" s="6">
        <v>5.61</v>
      </c>
      <c r="G23" s="6">
        <v>5.61</v>
      </c>
      <c r="H23" s="49">
        <f t="shared" si="5"/>
        <v>28162.2</v>
      </c>
      <c r="I23" s="52"/>
      <c r="J23" s="52"/>
      <c r="K23" s="56"/>
      <c r="L23" s="56"/>
      <c r="M23" s="56"/>
      <c r="N23" s="7" t="s">
        <v>148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23" customFormat="1" x14ac:dyDescent="0.25">
      <c r="A24" s="36">
        <v>18</v>
      </c>
      <c r="B24" s="38" t="s">
        <v>107</v>
      </c>
      <c r="C24" s="38" t="s">
        <v>106</v>
      </c>
      <c r="D24" s="30"/>
      <c r="E24" s="5">
        <v>0</v>
      </c>
      <c r="F24" s="6"/>
      <c r="G24" s="6"/>
      <c r="H24" s="49">
        <f t="shared" si="5"/>
        <v>0</v>
      </c>
      <c r="I24" s="52"/>
      <c r="J24" s="52"/>
      <c r="K24" s="56"/>
      <c r="L24" s="56"/>
      <c r="M24" s="56"/>
      <c r="N24" s="8" t="s">
        <v>146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23" customFormat="1" x14ac:dyDescent="0.25">
      <c r="A25" s="36">
        <v>19</v>
      </c>
      <c r="B25" s="38" t="s">
        <v>108</v>
      </c>
      <c r="C25" s="38" t="s">
        <v>103</v>
      </c>
      <c r="D25" s="30" t="s">
        <v>141</v>
      </c>
      <c r="E25" s="5">
        <v>3570</v>
      </c>
      <c r="F25" s="6">
        <v>0.54600000000000004</v>
      </c>
      <c r="G25" s="6">
        <v>0.55000000000000004</v>
      </c>
      <c r="H25" s="49">
        <f t="shared" si="5"/>
        <v>1949.2200000000003</v>
      </c>
      <c r="I25" s="52"/>
      <c r="J25" s="52"/>
      <c r="K25" s="56"/>
      <c r="L25" s="56"/>
      <c r="M25" s="56"/>
      <c r="N25" s="7" t="s">
        <v>144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23" customFormat="1" x14ac:dyDescent="0.25">
      <c r="A26" s="36">
        <v>20</v>
      </c>
      <c r="B26" s="39" t="s">
        <v>109</v>
      </c>
      <c r="C26" s="39" t="s">
        <v>104</v>
      </c>
      <c r="D26" s="30" t="s">
        <v>141</v>
      </c>
      <c r="E26" s="25">
        <v>1025</v>
      </c>
      <c r="F26" s="26">
        <v>0.86</v>
      </c>
      <c r="G26" s="26">
        <v>0.86</v>
      </c>
      <c r="H26" s="69">
        <f t="shared" si="5"/>
        <v>881.5</v>
      </c>
      <c r="I26" s="52"/>
      <c r="J26" s="57"/>
      <c r="K26" s="56"/>
      <c r="L26" s="56"/>
      <c r="M26" s="56"/>
      <c r="N26" s="8" t="s">
        <v>147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23" customFormat="1" x14ac:dyDescent="0.25">
      <c r="A27" s="70"/>
      <c r="B27" s="74" t="s">
        <v>117</v>
      </c>
      <c r="C27" s="77"/>
      <c r="D27" s="77"/>
      <c r="E27" s="75">
        <f>SUM(E22:E26)</f>
        <v>9757</v>
      </c>
      <c r="F27" s="78"/>
      <c r="G27" s="78"/>
      <c r="H27" s="76">
        <f>SUM(H22:H26)</f>
        <v>31105.668000000001</v>
      </c>
      <c r="I27" s="52"/>
      <c r="J27" s="57"/>
      <c r="K27" s="56"/>
      <c r="L27" s="56"/>
      <c r="M27" s="56"/>
      <c r="N27" s="6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23" customFormat="1" x14ac:dyDescent="0.25">
      <c r="A28" s="70"/>
      <c r="B28" s="59" t="s">
        <v>113</v>
      </c>
      <c r="C28" s="71"/>
      <c r="D28" s="71"/>
      <c r="E28" s="72"/>
      <c r="F28" s="79"/>
      <c r="G28" s="79"/>
      <c r="H28" s="56"/>
      <c r="I28" s="52"/>
      <c r="J28" s="57"/>
      <c r="K28" s="56"/>
      <c r="L28" s="56"/>
      <c r="M28" s="56"/>
      <c r="N28" s="6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23" customFormat="1" x14ac:dyDescent="0.25">
      <c r="A29" s="36">
        <v>21</v>
      </c>
      <c r="B29" s="38" t="s">
        <v>98</v>
      </c>
      <c r="C29" s="38" t="s">
        <v>64</v>
      </c>
      <c r="D29" s="30" t="s">
        <v>126</v>
      </c>
      <c r="E29" s="5">
        <v>17</v>
      </c>
      <c r="F29" s="6">
        <v>6.49</v>
      </c>
      <c r="G29" s="6">
        <v>6.49</v>
      </c>
      <c r="H29" s="49">
        <f t="shared" si="5"/>
        <v>110.33</v>
      </c>
      <c r="I29" s="52"/>
      <c r="J29" s="52"/>
      <c r="K29" s="56"/>
      <c r="L29" s="56"/>
      <c r="M29" s="56"/>
      <c r="N29" s="7">
        <v>89288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23" customFormat="1" x14ac:dyDescent="0.25">
      <c r="A30" s="36">
        <v>22</v>
      </c>
      <c r="B30" s="38" t="s">
        <v>90</v>
      </c>
      <c r="C30" s="38" t="s">
        <v>91</v>
      </c>
      <c r="D30" s="30" t="s">
        <v>132</v>
      </c>
      <c r="E30" s="5">
        <v>185</v>
      </c>
      <c r="F30" s="6">
        <v>16.96</v>
      </c>
      <c r="G30" s="6">
        <v>16.96</v>
      </c>
      <c r="H30" s="69">
        <f t="shared" si="5"/>
        <v>3137.6000000000004</v>
      </c>
      <c r="I30" s="52"/>
      <c r="J30" s="52"/>
      <c r="K30" s="56"/>
      <c r="L30" s="56"/>
      <c r="M30" s="56"/>
      <c r="N30" s="7">
        <v>89169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23" customFormat="1" x14ac:dyDescent="0.25">
      <c r="A31" s="36">
        <v>23</v>
      </c>
      <c r="B31" s="38" t="s">
        <v>92</v>
      </c>
      <c r="C31" s="38" t="s">
        <v>91</v>
      </c>
      <c r="D31" s="30" t="s">
        <v>132</v>
      </c>
      <c r="E31" s="5">
        <v>520</v>
      </c>
      <c r="F31" s="6">
        <v>18.440000000000001</v>
      </c>
      <c r="G31" s="6">
        <v>18.440000000000001</v>
      </c>
      <c r="H31" s="49">
        <f t="shared" si="5"/>
        <v>9588.8000000000011</v>
      </c>
      <c r="I31" s="52"/>
      <c r="J31" s="52"/>
      <c r="K31" s="56"/>
      <c r="L31" s="56"/>
      <c r="M31" s="56"/>
      <c r="N31" s="8" t="s">
        <v>133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23" customFormat="1" x14ac:dyDescent="0.25">
      <c r="A32" s="36">
        <v>24</v>
      </c>
      <c r="B32" s="38" t="s">
        <v>99</v>
      </c>
      <c r="C32" s="38" t="s">
        <v>100</v>
      </c>
      <c r="D32" s="30" t="s">
        <v>134</v>
      </c>
      <c r="E32" s="5">
        <v>40</v>
      </c>
      <c r="F32" s="6">
        <v>24.85</v>
      </c>
      <c r="G32" s="6">
        <v>24.84</v>
      </c>
      <c r="H32" s="49">
        <f t="shared" si="5"/>
        <v>994</v>
      </c>
      <c r="I32" s="52"/>
      <c r="J32" s="52"/>
      <c r="K32" s="56"/>
      <c r="L32" s="56"/>
      <c r="M32" s="56"/>
      <c r="N32" s="7">
        <v>89122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23" customFormat="1" x14ac:dyDescent="0.25">
      <c r="A33" s="70"/>
      <c r="B33" s="74" t="s">
        <v>122</v>
      </c>
      <c r="C33" s="77"/>
      <c r="D33" s="77"/>
      <c r="E33" s="75">
        <f>SUM(E29:E32)</f>
        <v>762</v>
      </c>
      <c r="F33" s="78"/>
      <c r="G33" s="78"/>
      <c r="H33" s="76">
        <f>SUM(H29:H32)</f>
        <v>13830.730000000001</v>
      </c>
      <c r="I33" s="52"/>
      <c r="J33" s="57"/>
      <c r="K33" s="56"/>
      <c r="L33" s="56"/>
      <c r="M33" s="56"/>
      <c r="N33" s="7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23" customFormat="1" x14ac:dyDescent="0.25">
      <c r="A34" s="70"/>
      <c r="B34" s="59" t="s">
        <v>114</v>
      </c>
      <c r="C34" s="71"/>
      <c r="D34" s="71"/>
      <c r="E34" s="72"/>
      <c r="F34" s="79"/>
      <c r="G34" s="79"/>
      <c r="H34" s="73"/>
      <c r="I34" s="52"/>
      <c r="J34" s="57"/>
      <c r="K34" s="56"/>
      <c r="L34" s="56"/>
      <c r="M34" s="56"/>
      <c r="N34" s="6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x14ac:dyDescent="0.25">
      <c r="A35" s="36">
        <v>25</v>
      </c>
      <c r="B35" s="38" t="s">
        <v>87</v>
      </c>
      <c r="C35" s="38" t="s">
        <v>60</v>
      </c>
      <c r="D35" s="30" t="s">
        <v>127</v>
      </c>
      <c r="E35" s="5">
        <v>2425</v>
      </c>
      <c r="F35" s="6">
        <v>0.14799999999999999</v>
      </c>
      <c r="G35" s="6">
        <v>0.14799999999999999</v>
      </c>
      <c r="H35" s="69">
        <f t="shared" si="0"/>
        <v>358.9</v>
      </c>
      <c r="I35" s="52"/>
      <c r="J35" s="52"/>
      <c r="K35" s="56"/>
      <c r="L35" s="56"/>
      <c r="M35" s="56"/>
      <c r="N35" s="7">
        <v>79303</v>
      </c>
    </row>
    <row r="36" spans="1:80" x14ac:dyDescent="0.25">
      <c r="A36" s="36">
        <v>26</v>
      </c>
      <c r="B36" s="38" t="s">
        <v>88</v>
      </c>
      <c r="C36" s="38" t="s">
        <v>60</v>
      </c>
      <c r="D36" s="30" t="s">
        <v>127</v>
      </c>
      <c r="E36" s="5">
        <v>6530</v>
      </c>
      <c r="F36" s="6">
        <v>0.1807</v>
      </c>
      <c r="G36" s="6">
        <v>0.1807</v>
      </c>
      <c r="H36" s="49">
        <f t="shared" si="0"/>
        <v>1179.971</v>
      </c>
      <c r="I36" s="52"/>
      <c r="J36" s="52"/>
      <c r="K36" s="56"/>
      <c r="L36" s="56"/>
      <c r="M36" s="56"/>
      <c r="N36" s="7">
        <v>79300</v>
      </c>
    </row>
    <row r="37" spans="1:80" s="23" customFormat="1" x14ac:dyDescent="0.25">
      <c r="A37" s="70"/>
      <c r="B37" s="74" t="s">
        <v>121</v>
      </c>
      <c r="C37" s="77"/>
      <c r="D37" s="77"/>
      <c r="E37" s="75">
        <f>SUM(E35:E36)</f>
        <v>8955</v>
      </c>
      <c r="F37" s="78"/>
      <c r="G37" s="78"/>
      <c r="H37" s="76">
        <f>SUM(H35:H36)</f>
        <v>1538.8710000000001</v>
      </c>
      <c r="I37" s="52"/>
      <c r="J37" s="52"/>
      <c r="K37" s="56"/>
      <c r="L37" s="56"/>
      <c r="M37" s="56"/>
      <c r="N37" s="7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23" customFormat="1" x14ac:dyDescent="0.25">
      <c r="A38" s="70"/>
      <c r="B38" s="59" t="s">
        <v>115</v>
      </c>
      <c r="C38" s="67"/>
      <c r="D38" s="67"/>
      <c r="E38" s="68"/>
      <c r="F38" s="52"/>
      <c r="G38" s="52"/>
      <c r="H38" s="56"/>
      <c r="I38" s="52"/>
      <c r="J38" s="52"/>
      <c r="K38" s="56"/>
      <c r="L38" s="56"/>
      <c r="M38" s="56"/>
      <c r="N38" s="7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23" customFormat="1" x14ac:dyDescent="0.25">
      <c r="A39" s="36">
        <v>27</v>
      </c>
      <c r="B39" s="38" t="s">
        <v>94</v>
      </c>
      <c r="C39" s="38" t="s">
        <v>95</v>
      </c>
      <c r="D39" s="30" t="s">
        <v>125</v>
      </c>
      <c r="E39" s="5">
        <v>46</v>
      </c>
      <c r="F39" s="6">
        <v>14.92</v>
      </c>
      <c r="G39" s="6">
        <v>14.92</v>
      </c>
      <c r="H39" s="49">
        <f t="shared" ref="H39:H41" si="6">F39*E39</f>
        <v>686.32</v>
      </c>
      <c r="I39" s="52"/>
      <c r="J39" s="52"/>
      <c r="K39" s="56"/>
      <c r="L39" s="56"/>
      <c r="M39" s="56"/>
      <c r="N39" s="8" t="s">
        <v>128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23" customFormat="1" ht="13.5" customHeight="1" x14ac:dyDescent="0.25">
      <c r="A40" s="36">
        <v>28</v>
      </c>
      <c r="B40" s="38" t="s">
        <v>97</v>
      </c>
      <c r="C40" s="38" t="s">
        <v>63</v>
      </c>
      <c r="D40" s="30" t="s">
        <v>125</v>
      </c>
      <c r="E40" s="5">
        <v>0</v>
      </c>
      <c r="F40" s="6">
        <v>3.66</v>
      </c>
      <c r="G40" s="6">
        <v>3.66</v>
      </c>
      <c r="H40" s="49">
        <f t="shared" si="6"/>
        <v>0</v>
      </c>
      <c r="I40" s="52"/>
      <c r="J40" s="52"/>
      <c r="K40" s="56"/>
      <c r="L40" s="56"/>
      <c r="M40" s="56"/>
      <c r="N40" s="8" t="s">
        <v>129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23" customFormat="1" x14ac:dyDescent="0.25">
      <c r="A41" s="36">
        <v>29</v>
      </c>
      <c r="B41" s="38" t="s">
        <v>96</v>
      </c>
      <c r="C41" s="38" t="s">
        <v>63</v>
      </c>
      <c r="D41" s="30" t="s">
        <v>125</v>
      </c>
      <c r="E41" s="5">
        <v>55</v>
      </c>
      <c r="F41" s="6">
        <v>3.14</v>
      </c>
      <c r="G41" s="6">
        <v>3.14</v>
      </c>
      <c r="H41" s="49">
        <f t="shared" si="6"/>
        <v>172.70000000000002</v>
      </c>
      <c r="I41" s="52"/>
      <c r="J41" s="52"/>
      <c r="K41" s="56"/>
      <c r="L41" s="56"/>
      <c r="M41" s="56"/>
      <c r="N41" s="7">
        <v>89220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23" customFormat="1" x14ac:dyDescent="0.25">
      <c r="A42" s="70"/>
      <c r="B42" s="74" t="s">
        <v>120</v>
      </c>
      <c r="C42" s="77"/>
      <c r="D42" s="77"/>
      <c r="E42" s="75">
        <f>SUM(E39:E41)</f>
        <v>101</v>
      </c>
      <c r="F42" s="78"/>
      <c r="G42" s="78"/>
      <c r="H42" s="76">
        <f>SUM(H39:H41)</f>
        <v>859.0200000000001</v>
      </c>
      <c r="I42" s="52"/>
      <c r="J42" s="52"/>
      <c r="K42" s="56"/>
      <c r="L42" s="56"/>
      <c r="M42" s="56"/>
      <c r="N42" s="7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23" customFormat="1" x14ac:dyDescent="0.25">
      <c r="A43" s="70"/>
      <c r="B43" s="59" t="s">
        <v>116</v>
      </c>
      <c r="C43" s="67"/>
      <c r="D43" s="67"/>
      <c r="E43" s="68"/>
      <c r="F43" s="52"/>
      <c r="G43" s="52"/>
      <c r="H43" s="56"/>
      <c r="I43" s="52"/>
      <c r="J43" s="52"/>
      <c r="K43" s="56"/>
      <c r="L43" s="56"/>
      <c r="M43" s="56"/>
      <c r="N43" s="7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x14ac:dyDescent="0.25">
      <c r="A44" s="36">
        <v>30</v>
      </c>
      <c r="B44" s="38" t="s">
        <v>89</v>
      </c>
      <c r="C44" s="38" t="s">
        <v>64</v>
      </c>
      <c r="D44" s="30" t="s">
        <v>126</v>
      </c>
      <c r="E44" s="5">
        <v>110</v>
      </c>
      <c r="F44" s="6">
        <v>8.26</v>
      </c>
      <c r="G44" s="6">
        <v>8.26</v>
      </c>
      <c r="H44" s="49">
        <f t="shared" si="0"/>
        <v>908.6</v>
      </c>
      <c r="I44" s="52"/>
      <c r="J44" s="52"/>
      <c r="K44" s="56"/>
      <c r="L44" s="56"/>
      <c r="M44" s="56"/>
      <c r="N44" s="8" t="s">
        <v>137</v>
      </c>
    </row>
    <row r="45" spans="1:80" x14ac:dyDescent="0.25">
      <c r="A45" s="36">
        <v>31</v>
      </c>
      <c r="B45" s="38" t="s">
        <v>93</v>
      </c>
      <c r="C45" s="38" t="s">
        <v>62</v>
      </c>
      <c r="D45" s="30" t="s">
        <v>136</v>
      </c>
      <c r="E45" s="5">
        <v>25</v>
      </c>
      <c r="F45" s="6">
        <v>21.65</v>
      </c>
      <c r="G45" s="6">
        <v>21.65</v>
      </c>
      <c r="H45" s="49">
        <f t="shared" si="0"/>
        <v>541.25</v>
      </c>
      <c r="I45" s="52"/>
      <c r="J45" s="52"/>
      <c r="K45" s="56"/>
      <c r="L45" s="56"/>
      <c r="M45" s="56"/>
      <c r="N45" s="8" t="s">
        <v>135</v>
      </c>
    </row>
    <row r="46" spans="1:80" s="23" customFormat="1" x14ac:dyDescent="0.25">
      <c r="A46" s="36">
        <v>32</v>
      </c>
      <c r="B46" s="38" t="s">
        <v>101</v>
      </c>
      <c r="C46" s="38" t="s">
        <v>64</v>
      </c>
      <c r="D46" s="30" t="s">
        <v>138</v>
      </c>
      <c r="E46" s="5">
        <v>35</v>
      </c>
      <c r="F46" s="6">
        <v>7.95</v>
      </c>
      <c r="G46" s="6">
        <v>7.95</v>
      </c>
      <c r="H46" s="49">
        <f t="shared" ref="H46" si="7">F46*E46</f>
        <v>278.25</v>
      </c>
      <c r="I46" s="52"/>
      <c r="J46" s="52"/>
      <c r="K46" s="56"/>
      <c r="L46" s="56"/>
      <c r="M46" s="56"/>
      <c r="N46" s="8" t="s">
        <v>139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ht="15.75" thickBot="1" x14ac:dyDescent="0.3">
      <c r="A47" s="36"/>
      <c r="B47" s="74" t="s">
        <v>119</v>
      </c>
      <c r="C47" s="77"/>
      <c r="D47" s="77"/>
      <c r="E47" s="75">
        <f>SUM(E44:E46)</f>
        <v>170</v>
      </c>
      <c r="F47" s="78"/>
      <c r="G47" s="78"/>
      <c r="H47" s="76">
        <f>SUM(H44:H46)</f>
        <v>1728.1</v>
      </c>
      <c r="I47" s="52"/>
      <c r="J47" s="52"/>
      <c r="K47" s="56"/>
      <c r="L47" s="56"/>
      <c r="M47" s="56"/>
      <c r="N47" s="61"/>
    </row>
    <row r="48" spans="1:80" ht="15.75" thickBot="1" x14ac:dyDescent="0.3">
      <c r="A48" s="43"/>
      <c r="B48" s="44" t="s">
        <v>118</v>
      </c>
      <c r="C48" s="45"/>
      <c r="D48" s="45"/>
      <c r="E48" s="48">
        <f>SUM(E44:E47,E39:E41,E35:E36,E29:E32,E22:E26)</f>
        <v>19915</v>
      </c>
      <c r="F48" s="45"/>
      <c r="G48" s="45"/>
      <c r="H48" s="53">
        <f>SUM(H44:H47,H39:H41,H35:H36,H29:H32,H22:H26)</f>
        <v>50790.489000000001</v>
      </c>
      <c r="I48" s="54"/>
      <c r="J48" s="58"/>
      <c r="K48" s="59"/>
      <c r="L48" s="59"/>
      <c r="M48" s="60"/>
      <c r="N48" s="61"/>
    </row>
    <row r="49" spans="1:14" x14ac:dyDescent="0.25">
      <c r="A49" s="43"/>
      <c r="B49" s="46" t="s">
        <v>6</v>
      </c>
      <c r="C49" s="47"/>
      <c r="D49" s="12"/>
    </row>
    <row r="50" spans="1:14" x14ac:dyDescent="0.25">
      <c r="B50" s="12"/>
      <c r="C50" s="12"/>
      <c r="D50" s="12"/>
    </row>
    <row r="51" spans="1:14" x14ac:dyDescent="0.25">
      <c r="B51" s="64" t="s">
        <v>56</v>
      </c>
      <c r="C51" s="64"/>
      <c r="D51" s="65" t="s">
        <v>58</v>
      </c>
      <c r="E51" s="19"/>
      <c r="F51" s="11"/>
      <c r="G51" s="22"/>
      <c r="H51" s="22"/>
      <c r="I51" s="11"/>
      <c r="J51" s="11"/>
      <c r="K51" s="22"/>
      <c r="L51" s="22"/>
      <c r="M51" s="11"/>
      <c r="N51" s="11"/>
    </row>
    <row r="52" spans="1:14" x14ac:dyDescent="0.25">
      <c r="B52" s="38" t="s">
        <v>43</v>
      </c>
      <c r="C52" s="38"/>
      <c r="D52" s="38">
        <v>20</v>
      </c>
      <c r="E52" s="20"/>
    </row>
    <row r="53" spans="1:14" x14ac:dyDescent="0.25">
      <c r="B53" s="38" t="s">
        <v>44</v>
      </c>
      <c r="C53" s="38"/>
      <c r="D53" s="38">
        <v>2</v>
      </c>
      <c r="E53" s="20"/>
    </row>
    <row r="54" spans="1:14" x14ac:dyDescent="0.25">
      <c r="B54" s="38" t="s">
        <v>45</v>
      </c>
      <c r="C54" s="38"/>
      <c r="D54" s="38">
        <v>2</v>
      </c>
      <c r="E54" s="20"/>
    </row>
    <row r="55" spans="1:14" x14ac:dyDescent="0.25">
      <c r="B55" s="43"/>
      <c r="C55" s="43"/>
      <c r="D55" s="43"/>
    </row>
    <row r="56" spans="1:14" x14ac:dyDescent="0.25">
      <c r="B56" s="66" t="s">
        <v>46</v>
      </c>
      <c r="C56" s="66"/>
      <c r="D56" s="66"/>
    </row>
    <row r="57" spans="1:14" x14ac:dyDescent="0.25">
      <c r="B57" s="43" t="s">
        <v>37</v>
      </c>
      <c r="C57" s="43"/>
      <c r="D57" s="43"/>
    </row>
    <row r="58" spans="1:14" x14ac:dyDescent="0.25">
      <c r="B58" s="43" t="s">
        <v>38</v>
      </c>
      <c r="C58" s="43"/>
      <c r="D58" s="43"/>
    </row>
    <row r="59" spans="1:14" x14ac:dyDescent="0.25">
      <c r="B59" s="43" t="s">
        <v>54</v>
      </c>
      <c r="C59" s="43"/>
      <c r="D59" s="43"/>
    </row>
    <row r="60" spans="1:14" x14ac:dyDescent="0.25">
      <c r="B60" s="43" t="s">
        <v>39</v>
      </c>
      <c r="C60" s="43"/>
      <c r="D60" s="43"/>
    </row>
    <row r="61" spans="1:14" x14ac:dyDescent="0.25">
      <c r="B61" s="43" t="s">
        <v>55</v>
      </c>
      <c r="C61" s="43"/>
      <c r="D61" s="43"/>
    </row>
    <row r="62" spans="1:14" x14ac:dyDescent="0.25">
      <c r="B62" s="43" t="s">
        <v>40</v>
      </c>
      <c r="C62" s="43"/>
      <c r="D62" s="43"/>
    </row>
    <row r="63" spans="1:14" x14ac:dyDescent="0.25">
      <c r="B63" s="43" t="s">
        <v>41</v>
      </c>
      <c r="C63" s="43"/>
      <c r="D63" s="43"/>
    </row>
    <row r="64" spans="1:14" x14ac:dyDescent="0.25">
      <c r="B64" s="43" t="s">
        <v>42</v>
      </c>
      <c r="C64" s="43"/>
      <c r="D64" s="43"/>
    </row>
    <row r="65" spans="2:4" x14ac:dyDescent="0.25">
      <c r="B65" s="43"/>
      <c r="C65" s="43"/>
      <c r="D65" s="43"/>
    </row>
  </sheetData>
  <sheetProtection password="E02D" sheet="1" objects="1" scenarios="1"/>
  <mergeCells count="2">
    <mergeCell ref="F3:I3"/>
    <mergeCell ref="J3:M3"/>
  </mergeCells>
  <pageMargins left="0.25" right="0.25" top="0.75" bottom="0.25" header="0.3" footer="0.3"/>
  <pageSetup paperSize="5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Zone 1</vt:lpstr>
      <vt:lpstr>Zone 2</vt:lpstr>
      <vt:lpstr>Zone 3</vt:lpstr>
      <vt:lpstr>'Zone 1'!Print_Area</vt:lpstr>
      <vt:lpstr>'Zone 2'!Print_Area</vt:lpstr>
      <vt:lpstr>'Zone 3'!Print_Area</vt:lpstr>
      <vt:lpstr>'Zone 1'!Print_Titles</vt:lpstr>
      <vt:lpstr>'Zone 2'!Print_Titles</vt:lpstr>
      <vt:lpstr>'Zone 3'!Print_Titles</vt:lpstr>
    </vt:vector>
  </TitlesOfParts>
  <Company>Andover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Test</dc:creator>
  <cp:lastModifiedBy>Tim Goossens</cp:lastModifiedBy>
  <cp:lastPrinted>2018-05-23T20:17:23Z</cp:lastPrinted>
  <dcterms:created xsi:type="dcterms:W3CDTF">2018-02-06T17:31:10Z</dcterms:created>
  <dcterms:modified xsi:type="dcterms:W3CDTF">2018-05-30T16:37:42Z</dcterms:modified>
</cp:coreProperties>
</file>