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TFI Sales\Desktop\"/>
    </mc:Choice>
  </mc:AlternateContent>
  <xr:revisionPtr revIDLastSave="0" documentId="8_{ACED5D8E-90BD-478D-83C6-48F5A539EB10}" xr6:coauthVersionLast="32" xr6:coauthVersionMax="32" xr10:uidLastSave="{00000000-0000-0000-0000-000000000000}"/>
  <bookViews>
    <workbookView xWindow="0" yWindow="0" windowWidth="20355" windowHeight="7620" xr2:uid="{00000000-000D-0000-FFFF-FFFF00000000}"/>
  </bookViews>
  <sheets>
    <sheet name="Thurston Foods, Inc." sheetId="2" r:id="rId1"/>
    <sheet name="FFS Item Summary" sheetId="10" r:id="rId2"/>
    <sheet name="FFS Master List" sheetId="3" state="hidden" r:id="rId3"/>
    <sheet name="Advance" sheetId="4" state="hidden" r:id="rId4"/>
    <sheet name="Comida" sheetId="5" state="hidden" r:id="rId5"/>
    <sheet name="JTM" sheetId="6" state="hidden" r:id="rId6"/>
    <sheet name="Maid Rite" sheetId="7" state="hidden" r:id="rId7"/>
    <sheet name="Sheet1" sheetId="11" state="hidden" r:id="rId8"/>
  </sheets>
  <definedNames>
    <definedName name="end">'Thurston Foods, Inc.'!$Q$572</definedName>
    <definedName name="_xlnm.Print_Titles" localSheetId="1">'FFS Item Summary'!$1:$2</definedName>
    <definedName name="_xlnm.Print_Titles" localSheetId="2">'FFS Master List'!$1:$2</definedName>
    <definedName name="_xlnm.Print_Titles" localSheetId="0">'Thurston Foods, Inc.'!$1:$1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7" i="2" l="1"/>
  <c r="P478" i="2"/>
  <c r="P425" i="2"/>
  <c r="P302" i="2"/>
  <c r="P266" i="2"/>
  <c r="P73" i="2"/>
  <c r="L73" i="2"/>
  <c r="Q73" i="2" s="1"/>
  <c r="L57" i="2" l="1"/>
  <c r="Q57" i="2" s="1"/>
  <c r="P441" i="2" l="1"/>
  <c r="L441" i="2"/>
  <c r="Q441" i="2" s="1"/>
  <c r="P81" i="2"/>
  <c r="L81" i="2"/>
  <c r="Q81" i="2" s="1"/>
  <c r="P289" i="2"/>
  <c r="L289" i="2"/>
  <c r="Q289" i="2" s="1"/>
  <c r="P471" i="2" l="1"/>
  <c r="L471" i="2"/>
  <c r="Q471" i="2" s="1"/>
  <c r="P392" i="2"/>
  <c r="L392" i="2"/>
  <c r="Q392" i="2" s="1"/>
  <c r="L233" i="2" l="1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P469" i="2" l="1"/>
  <c r="L469" i="2"/>
  <c r="Q469" i="2" s="1"/>
  <c r="Q478" i="2"/>
  <c r="Q461" i="2"/>
  <c r="Q438" i="2"/>
  <c r="Q425" i="2"/>
  <c r="Q378" i="2"/>
  <c r="Q346" i="2"/>
  <c r="Q302" i="2"/>
  <c r="Q292" i="2"/>
  <c r="Q266" i="2"/>
  <c r="Q258" i="2"/>
  <c r="Q234" i="2"/>
  <c r="Q233" i="2"/>
  <c r="Q230" i="2"/>
  <c r="Q228" i="2"/>
  <c r="Q224" i="2"/>
  <c r="Q223" i="2"/>
  <c r="Q219" i="2"/>
  <c r="Q217" i="2"/>
  <c r="Q216" i="2"/>
  <c r="Q213" i="2"/>
  <c r="Q212" i="2"/>
  <c r="Q210" i="2"/>
  <c r="Q209" i="2"/>
  <c r="Q163" i="2"/>
  <c r="Q151" i="2"/>
  <c r="Q107" i="2"/>
  <c r="Q82" i="2"/>
  <c r="Q33" i="2"/>
  <c r="P3" i="2"/>
  <c r="G571" i="2" l="1"/>
  <c r="L166" i="2"/>
  <c r="Q166" i="2" s="1"/>
  <c r="P166" i="2"/>
  <c r="P343" i="2" l="1"/>
  <c r="L343" i="2"/>
  <c r="Q343" i="2" s="1"/>
  <c r="P337" i="2" l="1"/>
  <c r="L337" i="2"/>
  <c r="Q337" i="2" s="1"/>
  <c r="P327" i="2"/>
  <c r="L327" i="2"/>
  <c r="Q327" i="2" s="1"/>
  <c r="P336" i="2"/>
  <c r="L336" i="2"/>
  <c r="Q336" i="2" s="1"/>
  <c r="P329" i="2"/>
  <c r="L329" i="2"/>
  <c r="Q329" i="2" s="1"/>
  <c r="P335" i="2"/>
  <c r="L335" i="2"/>
  <c r="Q335" i="2" s="1"/>
  <c r="P323" i="2" l="1"/>
  <c r="L323" i="2"/>
  <c r="Q323" i="2" s="1"/>
  <c r="L569" i="2" l="1"/>
  <c r="Q569" i="2" s="1"/>
  <c r="L568" i="2"/>
  <c r="Q568" i="2" s="1"/>
  <c r="L567" i="2"/>
  <c r="Q567" i="2" s="1"/>
  <c r="L566" i="2"/>
  <c r="Q566" i="2" s="1"/>
  <c r="L565" i="2"/>
  <c r="Q565" i="2" s="1"/>
  <c r="L564" i="2"/>
  <c r="Q564" i="2" s="1"/>
  <c r="L563" i="2"/>
  <c r="Q563" i="2" s="1"/>
  <c r="L562" i="2"/>
  <c r="Q562" i="2" s="1"/>
  <c r="L561" i="2"/>
  <c r="Q561" i="2" s="1"/>
  <c r="L560" i="2"/>
  <c r="Q560" i="2" s="1"/>
  <c r="L559" i="2"/>
  <c r="Q559" i="2" s="1"/>
  <c r="L558" i="2"/>
  <c r="Q558" i="2" s="1"/>
  <c r="L557" i="2"/>
  <c r="Q557" i="2" s="1"/>
  <c r="L556" i="2"/>
  <c r="Q556" i="2" s="1"/>
  <c r="L555" i="2"/>
  <c r="Q555" i="2" s="1"/>
  <c r="L554" i="2"/>
  <c r="Q554" i="2" s="1"/>
  <c r="L553" i="2"/>
  <c r="Q553" i="2" s="1"/>
  <c r="L552" i="2"/>
  <c r="Q552" i="2" s="1"/>
  <c r="L551" i="2"/>
  <c r="Q551" i="2" s="1"/>
  <c r="L550" i="2"/>
  <c r="Q550" i="2" s="1"/>
  <c r="L549" i="2"/>
  <c r="Q549" i="2" s="1"/>
  <c r="L548" i="2"/>
  <c r="Q548" i="2" s="1"/>
  <c r="L547" i="2"/>
  <c r="Q547" i="2" s="1"/>
  <c r="L546" i="2"/>
  <c r="Q546" i="2" s="1"/>
  <c r="L545" i="2"/>
  <c r="Q545" i="2" s="1"/>
  <c r="L544" i="2"/>
  <c r="Q544" i="2" s="1"/>
  <c r="L543" i="2"/>
  <c r="Q543" i="2" s="1"/>
  <c r="L542" i="2"/>
  <c r="Q542" i="2" s="1"/>
  <c r="L541" i="2"/>
  <c r="Q541" i="2" s="1"/>
  <c r="L540" i="2"/>
  <c r="Q540" i="2" s="1"/>
  <c r="L539" i="2"/>
  <c r="Q539" i="2" s="1"/>
  <c r="L538" i="2"/>
  <c r="Q538" i="2" s="1"/>
  <c r="L537" i="2"/>
  <c r="Q537" i="2" s="1"/>
  <c r="L536" i="2"/>
  <c r="Q536" i="2" s="1"/>
  <c r="L535" i="2"/>
  <c r="Q535" i="2" s="1"/>
  <c r="L534" i="2"/>
  <c r="Q534" i="2" s="1"/>
  <c r="L533" i="2"/>
  <c r="Q533" i="2" s="1"/>
  <c r="L532" i="2"/>
  <c r="Q532" i="2" s="1"/>
  <c r="L531" i="2"/>
  <c r="Q531" i="2" s="1"/>
  <c r="L530" i="2"/>
  <c r="Q530" i="2" s="1"/>
  <c r="L529" i="2"/>
  <c r="Q529" i="2" s="1"/>
  <c r="L528" i="2"/>
  <c r="Q528" i="2" s="1"/>
  <c r="L527" i="2"/>
  <c r="Q527" i="2" s="1"/>
  <c r="L526" i="2"/>
  <c r="Q526" i="2" s="1"/>
  <c r="L525" i="2"/>
  <c r="Q525" i="2" s="1"/>
  <c r="L524" i="2"/>
  <c r="Q524" i="2" s="1"/>
  <c r="L523" i="2"/>
  <c r="Q523" i="2" s="1"/>
  <c r="L522" i="2"/>
  <c r="Q522" i="2" s="1"/>
  <c r="L521" i="2"/>
  <c r="Q521" i="2" s="1"/>
  <c r="L520" i="2"/>
  <c r="Q520" i="2" s="1"/>
  <c r="L519" i="2"/>
  <c r="Q519" i="2" s="1"/>
  <c r="L518" i="2"/>
  <c r="Q518" i="2" s="1"/>
  <c r="L517" i="2"/>
  <c r="Q517" i="2" s="1"/>
  <c r="L516" i="2"/>
  <c r="Q516" i="2" s="1"/>
  <c r="L515" i="2"/>
  <c r="Q515" i="2" s="1"/>
  <c r="L514" i="2"/>
  <c r="Q514" i="2" s="1"/>
  <c r="L513" i="2"/>
  <c r="Q513" i="2" s="1"/>
  <c r="L512" i="2"/>
  <c r="Q512" i="2" s="1"/>
  <c r="L511" i="2"/>
  <c r="Q511" i="2" s="1"/>
  <c r="L510" i="2"/>
  <c r="Q510" i="2" s="1"/>
  <c r="L509" i="2"/>
  <c r="Q509" i="2" s="1"/>
  <c r="L508" i="2"/>
  <c r="Q508" i="2" s="1"/>
  <c r="L507" i="2"/>
  <c r="Q507" i="2" s="1"/>
  <c r="L506" i="2"/>
  <c r="Q506" i="2" s="1"/>
  <c r="L505" i="2"/>
  <c r="Q505" i="2" s="1"/>
  <c r="L504" i="2"/>
  <c r="Q504" i="2" s="1"/>
  <c r="L503" i="2"/>
  <c r="Q503" i="2" s="1"/>
  <c r="L502" i="2"/>
  <c r="Q502" i="2" s="1"/>
  <c r="L501" i="2"/>
  <c r="Q501" i="2" s="1"/>
  <c r="L500" i="2"/>
  <c r="Q500" i="2" s="1"/>
  <c r="L499" i="2"/>
  <c r="Q499" i="2" s="1"/>
  <c r="L498" i="2"/>
  <c r="Q498" i="2" s="1"/>
  <c r="L497" i="2"/>
  <c r="Q497" i="2" s="1"/>
  <c r="L496" i="2"/>
  <c r="Q496" i="2" s="1"/>
  <c r="L495" i="2"/>
  <c r="Q495" i="2" s="1"/>
  <c r="L494" i="2"/>
  <c r="Q494" i="2" s="1"/>
  <c r="L493" i="2"/>
  <c r="Q493" i="2" s="1"/>
  <c r="L492" i="2"/>
  <c r="Q492" i="2" s="1"/>
  <c r="L491" i="2"/>
  <c r="Q491" i="2" s="1"/>
  <c r="L490" i="2"/>
  <c r="Q490" i="2" s="1"/>
  <c r="L489" i="2"/>
  <c r="Q489" i="2" s="1"/>
  <c r="L488" i="2"/>
  <c r="Q488" i="2" s="1"/>
  <c r="L487" i="2"/>
  <c r="Q487" i="2" s="1"/>
  <c r="L486" i="2"/>
  <c r="Q486" i="2" s="1"/>
  <c r="L485" i="2"/>
  <c r="Q485" i="2" s="1"/>
  <c r="L484" i="2"/>
  <c r="Q484" i="2" s="1"/>
  <c r="L483" i="2"/>
  <c r="Q483" i="2" s="1"/>
  <c r="L482" i="2"/>
  <c r="Q482" i="2" s="1"/>
  <c r="L481" i="2"/>
  <c r="Q481" i="2" s="1"/>
  <c r="L480" i="2"/>
  <c r="Q480" i="2" s="1"/>
  <c r="L479" i="2"/>
  <c r="Q479" i="2" s="1"/>
  <c r="L477" i="2"/>
  <c r="Q477" i="2" s="1"/>
  <c r="L476" i="2"/>
  <c r="Q476" i="2" s="1"/>
  <c r="L475" i="2"/>
  <c r="Q475" i="2" s="1"/>
  <c r="L474" i="2"/>
  <c r="Q474" i="2" s="1"/>
  <c r="L473" i="2"/>
  <c r="Q473" i="2" s="1"/>
  <c r="L472" i="2"/>
  <c r="Q472" i="2" s="1"/>
  <c r="L470" i="2"/>
  <c r="Q470" i="2" s="1"/>
  <c r="L468" i="2"/>
  <c r="Q468" i="2" s="1"/>
  <c r="L467" i="2"/>
  <c r="Q467" i="2" s="1"/>
  <c r="L466" i="2"/>
  <c r="Q466" i="2" s="1"/>
  <c r="L465" i="2"/>
  <c r="Q465" i="2" s="1"/>
  <c r="L464" i="2"/>
  <c r="Q464" i="2" s="1"/>
  <c r="L463" i="2"/>
  <c r="Q463" i="2" s="1"/>
  <c r="L462" i="2"/>
  <c r="Q462" i="2" s="1"/>
  <c r="L460" i="2"/>
  <c r="Q460" i="2" s="1"/>
  <c r="L459" i="2"/>
  <c r="Q459" i="2" s="1"/>
  <c r="L458" i="2"/>
  <c r="Q458" i="2" s="1"/>
  <c r="L457" i="2"/>
  <c r="Q457" i="2" s="1"/>
  <c r="L456" i="2"/>
  <c r="Q456" i="2" s="1"/>
  <c r="L455" i="2"/>
  <c r="Q455" i="2" s="1"/>
  <c r="L454" i="2"/>
  <c r="Q454" i="2" s="1"/>
  <c r="L453" i="2"/>
  <c r="Q453" i="2" s="1"/>
  <c r="L452" i="2"/>
  <c r="Q452" i="2" s="1"/>
  <c r="L451" i="2"/>
  <c r="Q451" i="2" s="1"/>
  <c r="L450" i="2"/>
  <c r="Q450" i="2" s="1"/>
  <c r="L449" i="2"/>
  <c r="Q449" i="2" s="1"/>
  <c r="L448" i="2"/>
  <c r="Q448" i="2" s="1"/>
  <c r="L447" i="2"/>
  <c r="Q447" i="2" s="1"/>
  <c r="L446" i="2"/>
  <c r="Q446" i="2" s="1"/>
  <c r="L445" i="2"/>
  <c r="Q445" i="2" s="1"/>
  <c r="L444" i="2"/>
  <c r="Q444" i="2" s="1"/>
  <c r="L443" i="2"/>
  <c r="Q443" i="2" s="1"/>
  <c r="L442" i="2"/>
  <c r="Q442" i="2" s="1"/>
  <c r="L440" i="2"/>
  <c r="Q440" i="2" s="1"/>
  <c r="L439" i="2"/>
  <c r="Q439" i="2" s="1"/>
  <c r="L437" i="2"/>
  <c r="Q437" i="2" s="1"/>
  <c r="L436" i="2"/>
  <c r="Q436" i="2" s="1"/>
  <c r="L435" i="2"/>
  <c r="Q435" i="2" s="1"/>
  <c r="L434" i="2"/>
  <c r="Q434" i="2" s="1"/>
  <c r="L433" i="2"/>
  <c r="Q433" i="2" s="1"/>
  <c r="L432" i="2"/>
  <c r="Q432" i="2" s="1"/>
  <c r="L431" i="2"/>
  <c r="Q431" i="2" s="1"/>
  <c r="L430" i="2"/>
  <c r="Q430" i="2" s="1"/>
  <c r="L429" i="2"/>
  <c r="Q429" i="2" s="1"/>
  <c r="L428" i="2"/>
  <c r="Q428" i="2" s="1"/>
  <c r="L427" i="2"/>
  <c r="Q427" i="2" s="1"/>
  <c r="L426" i="2"/>
  <c r="Q426" i="2" s="1"/>
  <c r="L424" i="2"/>
  <c r="Q424" i="2" s="1"/>
  <c r="L423" i="2"/>
  <c r="Q423" i="2" s="1"/>
  <c r="L422" i="2"/>
  <c r="Q422" i="2" s="1"/>
  <c r="L421" i="2"/>
  <c r="Q421" i="2" s="1"/>
  <c r="L420" i="2"/>
  <c r="Q420" i="2" s="1"/>
  <c r="L419" i="2"/>
  <c r="Q419" i="2" s="1"/>
  <c r="L418" i="2"/>
  <c r="Q418" i="2" s="1"/>
  <c r="L417" i="2"/>
  <c r="Q417" i="2" s="1"/>
  <c r="L416" i="2"/>
  <c r="Q416" i="2" s="1"/>
  <c r="L415" i="2"/>
  <c r="Q415" i="2" s="1"/>
  <c r="L414" i="2"/>
  <c r="Q414" i="2" s="1"/>
  <c r="L413" i="2"/>
  <c r="Q413" i="2" s="1"/>
  <c r="L412" i="2"/>
  <c r="Q412" i="2" s="1"/>
  <c r="L411" i="2"/>
  <c r="Q411" i="2" s="1"/>
  <c r="L410" i="2"/>
  <c r="Q410" i="2" s="1"/>
  <c r="L409" i="2"/>
  <c r="Q409" i="2" s="1"/>
  <c r="L408" i="2"/>
  <c r="Q408" i="2" s="1"/>
  <c r="L407" i="2"/>
  <c r="Q407" i="2" s="1"/>
  <c r="L406" i="2"/>
  <c r="Q406" i="2" s="1"/>
  <c r="L405" i="2"/>
  <c r="Q405" i="2" s="1"/>
  <c r="L404" i="2"/>
  <c r="Q404" i="2" s="1"/>
  <c r="L403" i="2"/>
  <c r="Q403" i="2" s="1"/>
  <c r="L402" i="2"/>
  <c r="L401" i="2"/>
  <c r="Q401" i="2" s="1"/>
  <c r="L400" i="2"/>
  <c r="L399" i="2"/>
  <c r="Q399" i="2" s="1"/>
  <c r="L398" i="2"/>
  <c r="Q398" i="2" s="1"/>
  <c r="L397" i="2"/>
  <c r="Q397" i="2" s="1"/>
  <c r="L396" i="2"/>
  <c r="Q396" i="2" s="1"/>
  <c r="L395" i="2"/>
  <c r="Q395" i="2" s="1"/>
  <c r="L394" i="2"/>
  <c r="Q394" i="2" s="1"/>
  <c r="L393" i="2"/>
  <c r="Q393" i="2" s="1"/>
  <c r="L391" i="2"/>
  <c r="Q391" i="2" s="1"/>
  <c r="L390" i="2"/>
  <c r="Q390" i="2" s="1"/>
  <c r="L389" i="2"/>
  <c r="Q389" i="2" s="1"/>
  <c r="L388" i="2"/>
  <c r="Q388" i="2" s="1"/>
  <c r="L387" i="2"/>
  <c r="Q387" i="2" s="1"/>
  <c r="L386" i="2"/>
  <c r="Q386" i="2" s="1"/>
  <c r="L385" i="2"/>
  <c r="Q385" i="2" s="1"/>
  <c r="L384" i="2"/>
  <c r="Q384" i="2" s="1"/>
  <c r="L383" i="2"/>
  <c r="Q383" i="2" s="1"/>
  <c r="L382" i="2"/>
  <c r="Q382" i="2" s="1"/>
  <c r="L381" i="2"/>
  <c r="Q381" i="2" s="1"/>
  <c r="L380" i="2"/>
  <c r="Q380" i="2" s="1"/>
  <c r="L379" i="2"/>
  <c r="Q379" i="2" s="1"/>
  <c r="L377" i="2"/>
  <c r="Q377" i="2" s="1"/>
  <c r="L376" i="2"/>
  <c r="Q376" i="2" s="1"/>
  <c r="L375" i="2"/>
  <c r="Q375" i="2" s="1"/>
  <c r="L374" i="2"/>
  <c r="Q374" i="2" s="1"/>
  <c r="L373" i="2"/>
  <c r="Q373" i="2" s="1"/>
  <c r="L372" i="2"/>
  <c r="Q372" i="2" s="1"/>
  <c r="L371" i="2"/>
  <c r="Q371" i="2" s="1"/>
  <c r="L370" i="2"/>
  <c r="Q370" i="2" s="1"/>
  <c r="L369" i="2"/>
  <c r="Q369" i="2" s="1"/>
  <c r="L368" i="2"/>
  <c r="Q368" i="2" s="1"/>
  <c r="L367" i="2"/>
  <c r="Q367" i="2" s="1"/>
  <c r="L366" i="2"/>
  <c r="Q366" i="2" s="1"/>
  <c r="L365" i="2"/>
  <c r="Q365" i="2" s="1"/>
  <c r="L364" i="2"/>
  <c r="Q364" i="2" s="1"/>
  <c r="L363" i="2"/>
  <c r="Q363" i="2" s="1"/>
  <c r="L362" i="2"/>
  <c r="Q362" i="2" s="1"/>
  <c r="L361" i="2"/>
  <c r="Q361" i="2" s="1"/>
  <c r="L360" i="2"/>
  <c r="Q360" i="2" s="1"/>
  <c r="L359" i="2"/>
  <c r="Q359" i="2" s="1"/>
  <c r="L358" i="2"/>
  <c r="Q358" i="2" s="1"/>
  <c r="L357" i="2"/>
  <c r="Q357" i="2" s="1"/>
  <c r="L356" i="2"/>
  <c r="Q356" i="2" s="1"/>
  <c r="L355" i="2"/>
  <c r="Q355" i="2" s="1"/>
  <c r="L354" i="2"/>
  <c r="Q354" i="2" s="1"/>
  <c r="L353" i="2"/>
  <c r="Q353" i="2" s="1"/>
  <c r="L352" i="2"/>
  <c r="Q352" i="2" s="1"/>
  <c r="L351" i="2"/>
  <c r="Q351" i="2" s="1"/>
  <c r="L350" i="2"/>
  <c r="Q350" i="2" s="1"/>
  <c r="L349" i="2"/>
  <c r="Q349" i="2" s="1"/>
  <c r="L348" i="2"/>
  <c r="Q348" i="2" s="1"/>
  <c r="L347" i="2"/>
  <c r="Q347" i="2" s="1"/>
  <c r="L345" i="2"/>
  <c r="Q345" i="2" s="1"/>
  <c r="L344" i="2"/>
  <c r="Q344" i="2" s="1"/>
  <c r="L342" i="2"/>
  <c r="Q342" i="2" s="1"/>
  <c r="L341" i="2"/>
  <c r="Q341" i="2" s="1"/>
  <c r="L340" i="2"/>
  <c r="Q340" i="2" s="1"/>
  <c r="L339" i="2"/>
  <c r="Q339" i="2" s="1"/>
  <c r="L338" i="2"/>
  <c r="Q338" i="2" s="1"/>
  <c r="L334" i="2"/>
  <c r="Q334" i="2" s="1"/>
  <c r="L333" i="2"/>
  <c r="Q333" i="2" s="1"/>
  <c r="L332" i="2"/>
  <c r="Q332" i="2" s="1"/>
  <c r="L331" i="2"/>
  <c r="Q331" i="2" s="1"/>
  <c r="L330" i="2"/>
  <c r="Q330" i="2" s="1"/>
  <c r="L328" i="2"/>
  <c r="Q328" i="2" s="1"/>
  <c r="L326" i="2"/>
  <c r="Q326" i="2" s="1"/>
  <c r="L325" i="2"/>
  <c r="Q325" i="2" s="1"/>
  <c r="L324" i="2"/>
  <c r="Q324" i="2" s="1"/>
  <c r="L322" i="2"/>
  <c r="Q322" i="2" s="1"/>
  <c r="L321" i="2"/>
  <c r="Q321" i="2" s="1"/>
  <c r="L320" i="2"/>
  <c r="Q320" i="2" s="1"/>
  <c r="L319" i="2"/>
  <c r="Q319" i="2" s="1"/>
  <c r="L318" i="2"/>
  <c r="Q318" i="2" s="1"/>
  <c r="L317" i="2"/>
  <c r="Q317" i="2" s="1"/>
  <c r="L316" i="2"/>
  <c r="Q316" i="2" s="1"/>
  <c r="L315" i="2"/>
  <c r="Q315" i="2" s="1"/>
  <c r="L314" i="2"/>
  <c r="Q314" i="2" s="1"/>
  <c r="L313" i="2"/>
  <c r="Q313" i="2" s="1"/>
  <c r="L312" i="2"/>
  <c r="Q312" i="2" s="1"/>
  <c r="L311" i="2"/>
  <c r="Q311" i="2" s="1"/>
  <c r="L310" i="2"/>
  <c r="Q310" i="2" s="1"/>
  <c r="L309" i="2"/>
  <c r="Q309" i="2" s="1"/>
  <c r="L308" i="2"/>
  <c r="Q308" i="2" s="1"/>
  <c r="L307" i="2"/>
  <c r="Q307" i="2" s="1"/>
  <c r="L306" i="2"/>
  <c r="Q306" i="2" s="1"/>
  <c r="L305" i="2"/>
  <c r="Q305" i="2" s="1"/>
  <c r="L304" i="2"/>
  <c r="Q304" i="2" s="1"/>
  <c r="L303" i="2"/>
  <c r="Q303" i="2" s="1"/>
  <c r="L301" i="2"/>
  <c r="Q301" i="2" s="1"/>
  <c r="L300" i="2"/>
  <c r="Q300" i="2" s="1"/>
  <c r="L299" i="2"/>
  <c r="Q299" i="2" s="1"/>
  <c r="L298" i="2"/>
  <c r="Q298" i="2" s="1"/>
  <c r="L297" i="2"/>
  <c r="Q297" i="2" s="1"/>
  <c r="L296" i="2"/>
  <c r="Q296" i="2" s="1"/>
  <c r="L295" i="2"/>
  <c r="Q295" i="2" s="1"/>
  <c r="L294" i="2"/>
  <c r="Q294" i="2" s="1"/>
  <c r="L293" i="2"/>
  <c r="Q293" i="2" s="1"/>
  <c r="L291" i="2"/>
  <c r="Q291" i="2" s="1"/>
  <c r="L290" i="2"/>
  <c r="Q290" i="2" s="1"/>
  <c r="L288" i="2"/>
  <c r="Q288" i="2" s="1"/>
  <c r="L287" i="2"/>
  <c r="Q287" i="2" s="1"/>
  <c r="L286" i="2"/>
  <c r="Q286" i="2" s="1"/>
  <c r="L285" i="2"/>
  <c r="Q285" i="2" s="1"/>
  <c r="L284" i="2"/>
  <c r="Q284" i="2" s="1"/>
  <c r="L283" i="2"/>
  <c r="Q283" i="2" s="1"/>
  <c r="L282" i="2"/>
  <c r="Q282" i="2" s="1"/>
  <c r="L281" i="2"/>
  <c r="Q281" i="2" s="1"/>
  <c r="L280" i="2"/>
  <c r="Q280" i="2" s="1"/>
  <c r="L279" i="2"/>
  <c r="Q279" i="2" s="1"/>
  <c r="L278" i="2"/>
  <c r="Q278" i="2" s="1"/>
  <c r="L277" i="2"/>
  <c r="Q277" i="2" s="1"/>
  <c r="L276" i="2"/>
  <c r="Q276" i="2" s="1"/>
  <c r="L275" i="2"/>
  <c r="Q275" i="2" s="1"/>
  <c r="L274" i="2"/>
  <c r="Q274" i="2" s="1"/>
  <c r="L273" i="2"/>
  <c r="Q273" i="2" s="1"/>
  <c r="L272" i="2"/>
  <c r="Q272" i="2" s="1"/>
  <c r="L271" i="2"/>
  <c r="Q271" i="2" s="1"/>
  <c r="L270" i="2"/>
  <c r="Q270" i="2" s="1"/>
  <c r="L269" i="2"/>
  <c r="Q269" i="2" s="1"/>
  <c r="L268" i="2"/>
  <c r="Q268" i="2" s="1"/>
  <c r="L267" i="2"/>
  <c r="Q267" i="2" s="1"/>
  <c r="L265" i="2"/>
  <c r="Q265" i="2" s="1"/>
  <c r="L264" i="2"/>
  <c r="Q264" i="2" s="1"/>
  <c r="L263" i="2"/>
  <c r="Q263" i="2" s="1"/>
  <c r="L262" i="2"/>
  <c r="Q262" i="2" s="1"/>
  <c r="L261" i="2"/>
  <c r="Q261" i="2" s="1"/>
  <c r="L260" i="2"/>
  <c r="Q260" i="2" s="1"/>
  <c r="L259" i="2"/>
  <c r="Q259" i="2" s="1"/>
  <c r="L257" i="2"/>
  <c r="Q257" i="2" s="1"/>
  <c r="L256" i="2"/>
  <c r="Q256" i="2" s="1"/>
  <c r="L255" i="2"/>
  <c r="Q255" i="2" s="1"/>
  <c r="L254" i="2"/>
  <c r="Q254" i="2" s="1"/>
  <c r="L253" i="2"/>
  <c r="Q253" i="2" s="1"/>
  <c r="L252" i="2"/>
  <c r="Q252" i="2" s="1"/>
  <c r="L251" i="2"/>
  <c r="Q251" i="2" s="1"/>
  <c r="L250" i="2"/>
  <c r="Q250" i="2" s="1"/>
  <c r="L249" i="2"/>
  <c r="Q249" i="2" s="1"/>
  <c r="L248" i="2"/>
  <c r="Q248" i="2" s="1"/>
  <c r="L247" i="2"/>
  <c r="Q247" i="2" s="1"/>
  <c r="L246" i="2"/>
  <c r="Q246" i="2" s="1"/>
  <c r="L245" i="2"/>
  <c r="Q245" i="2" s="1"/>
  <c r="L244" i="2"/>
  <c r="Q244" i="2" s="1"/>
  <c r="L243" i="2"/>
  <c r="Q243" i="2" s="1"/>
  <c r="L242" i="2"/>
  <c r="Q242" i="2" s="1"/>
  <c r="L241" i="2"/>
  <c r="Q241" i="2" s="1"/>
  <c r="L240" i="2"/>
  <c r="Q240" i="2" s="1"/>
  <c r="L239" i="2"/>
  <c r="Q239" i="2" s="1"/>
  <c r="L238" i="2"/>
  <c r="Q238" i="2" s="1"/>
  <c r="L237" i="2"/>
  <c r="Q237" i="2" s="1"/>
  <c r="L236" i="2"/>
  <c r="Q236" i="2" s="1"/>
  <c r="L235" i="2"/>
  <c r="Q235" i="2" s="1"/>
  <c r="Q232" i="2"/>
  <c r="Q231" i="2"/>
  <c r="Q229" i="2"/>
  <c r="Q227" i="2"/>
  <c r="Q226" i="2"/>
  <c r="Q225" i="2"/>
  <c r="Q222" i="2"/>
  <c r="Q221" i="2"/>
  <c r="Q220" i="2"/>
  <c r="Q218" i="2"/>
  <c r="Q215" i="2"/>
  <c r="Q214" i="2"/>
  <c r="Q211" i="2"/>
  <c r="L208" i="2"/>
  <c r="Q208" i="2" s="1"/>
  <c r="L207" i="2"/>
  <c r="Q207" i="2" s="1"/>
  <c r="L206" i="2"/>
  <c r="Q206" i="2" s="1"/>
  <c r="L205" i="2"/>
  <c r="Q205" i="2" s="1"/>
  <c r="L204" i="2"/>
  <c r="Q204" i="2" s="1"/>
  <c r="L203" i="2"/>
  <c r="Q203" i="2" s="1"/>
  <c r="L202" i="2"/>
  <c r="Q202" i="2" s="1"/>
  <c r="L201" i="2"/>
  <c r="Q201" i="2" s="1"/>
  <c r="L200" i="2"/>
  <c r="Q200" i="2" s="1"/>
  <c r="L199" i="2"/>
  <c r="Q199" i="2" s="1"/>
  <c r="L198" i="2"/>
  <c r="Q198" i="2" s="1"/>
  <c r="L197" i="2"/>
  <c r="Q197" i="2" s="1"/>
  <c r="L196" i="2"/>
  <c r="L195" i="2"/>
  <c r="Q195" i="2" s="1"/>
  <c r="L194" i="2"/>
  <c r="Q194" i="2" s="1"/>
  <c r="L193" i="2"/>
  <c r="Q193" i="2" s="1"/>
  <c r="L192" i="2"/>
  <c r="Q192" i="2" s="1"/>
  <c r="L191" i="2"/>
  <c r="Q191" i="2" s="1"/>
  <c r="L190" i="2"/>
  <c r="Q190" i="2" s="1"/>
  <c r="L189" i="2"/>
  <c r="Q189" i="2" s="1"/>
  <c r="L188" i="2"/>
  <c r="Q188" i="2" s="1"/>
  <c r="L187" i="2"/>
  <c r="Q187" i="2" s="1"/>
  <c r="L186" i="2"/>
  <c r="Q186" i="2" s="1"/>
  <c r="L185" i="2"/>
  <c r="Q185" i="2" s="1"/>
  <c r="L184" i="2"/>
  <c r="Q184" i="2" s="1"/>
  <c r="L183" i="2"/>
  <c r="Q183" i="2" s="1"/>
  <c r="L182" i="2"/>
  <c r="Q182" i="2" s="1"/>
  <c r="L181" i="2"/>
  <c r="L180" i="2"/>
  <c r="Q180" i="2" s="1"/>
  <c r="L179" i="2"/>
  <c r="Q179" i="2" s="1"/>
  <c r="L178" i="2"/>
  <c r="Q178" i="2" s="1"/>
  <c r="L177" i="2"/>
  <c r="Q177" i="2" s="1"/>
  <c r="L176" i="2"/>
  <c r="Q176" i="2" s="1"/>
  <c r="L175" i="2"/>
  <c r="Q175" i="2" s="1"/>
  <c r="L174" i="2"/>
  <c r="Q174" i="2" s="1"/>
  <c r="L173" i="2"/>
  <c r="Q173" i="2" s="1"/>
  <c r="L172" i="2"/>
  <c r="Q172" i="2" s="1"/>
  <c r="L171" i="2"/>
  <c r="Q171" i="2" s="1"/>
  <c r="L170" i="2"/>
  <c r="Q170" i="2" s="1"/>
  <c r="L169" i="2"/>
  <c r="Q169" i="2" s="1"/>
  <c r="L168" i="2"/>
  <c r="Q168" i="2" s="1"/>
  <c r="L167" i="2"/>
  <c r="Q167" i="2" s="1"/>
  <c r="L165" i="2"/>
  <c r="Q165" i="2" s="1"/>
  <c r="L164" i="2"/>
  <c r="Q164" i="2" s="1"/>
  <c r="L162" i="2"/>
  <c r="Q162" i="2" s="1"/>
  <c r="L161" i="2"/>
  <c r="Q161" i="2" s="1"/>
  <c r="L160" i="2"/>
  <c r="Q160" i="2" s="1"/>
  <c r="L159" i="2"/>
  <c r="Q159" i="2" s="1"/>
  <c r="L158" i="2"/>
  <c r="Q158" i="2" s="1"/>
  <c r="L157" i="2"/>
  <c r="Q157" i="2" s="1"/>
  <c r="L156" i="2"/>
  <c r="Q156" i="2" s="1"/>
  <c r="L155" i="2"/>
  <c r="Q155" i="2" s="1"/>
  <c r="L154" i="2"/>
  <c r="Q154" i="2" s="1"/>
  <c r="L153" i="2"/>
  <c r="Q153" i="2" s="1"/>
  <c r="L152" i="2"/>
  <c r="Q152" i="2" s="1"/>
  <c r="L150" i="2"/>
  <c r="Q150" i="2" s="1"/>
  <c r="L149" i="2"/>
  <c r="Q149" i="2" s="1"/>
  <c r="L148" i="2"/>
  <c r="Q148" i="2" s="1"/>
  <c r="L147" i="2"/>
  <c r="Q147" i="2" s="1"/>
  <c r="L146" i="2"/>
  <c r="Q146" i="2" s="1"/>
  <c r="L145" i="2"/>
  <c r="Q145" i="2" s="1"/>
  <c r="L144" i="2"/>
  <c r="Q144" i="2" s="1"/>
  <c r="L143" i="2"/>
  <c r="Q143" i="2" s="1"/>
  <c r="L142" i="2"/>
  <c r="Q142" i="2" s="1"/>
  <c r="L141" i="2"/>
  <c r="Q141" i="2" s="1"/>
  <c r="L140" i="2"/>
  <c r="Q140" i="2" s="1"/>
  <c r="L139" i="2"/>
  <c r="Q139" i="2" s="1"/>
  <c r="L138" i="2"/>
  <c r="Q138" i="2" s="1"/>
  <c r="L137" i="2"/>
  <c r="Q137" i="2" s="1"/>
  <c r="L136" i="2"/>
  <c r="Q136" i="2" s="1"/>
  <c r="L135" i="2"/>
  <c r="Q135" i="2" s="1"/>
  <c r="L134" i="2"/>
  <c r="Q134" i="2" s="1"/>
  <c r="L133" i="2"/>
  <c r="Q133" i="2" s="1"/>
  <c r="L132" i="2"/>
  <c r="Q132" i="2" s="1"/>
  <c r="L131" i="2"/>
  <c r="Q131" i="2" s="1"/>
  <c r="L130" i="2"/>
  <c r="Q130" i="2" s="1"/>
  <c r="L129" i="2"/>
  <c r="Q129" i="2" s="1"/>
  <c r="L128" i="2"/>
  <c r="Q128" i="2" s="1"/>
  <c r="L127" i="2"/>
  <c r="Q127" i="2" s="1"/>
  <c r="L126" i="2"/>
  <c r="Q126" i="2" s="1"/>
  <c r="L125" i="2"/>
  <c r="Q125" i="2" s="1"/>
  <c r="L124" i="2"/>
  <c r="Q124" i="2" s="1"/>
  <c r="L123" i="2"/>
  <c r="Q123" i="2" s="1"/>
  <c r="L122" i="2"/>
  <c r="Q122" i="2" s="1"/>
  <c r="L121" i="2"/>
  <c r="Q121" i="2" s="1"/>
  <c r="L120" i="2"/>
  <c r="Q120" i="2" s="1"/>
  <c r="L119" i="2"/>
  <c r="Q119" i="2" s="1"/>
  <c r="L118" i="2"/>
  <c r="Q118" i="2" s="1"/>
  <c r="L117" i="2"/>
  <c r="Q117" i="2" s="1"/>
  <c r="L116" i="2"/>
  <c r="Q116" i="2" s="1"/>
  <c r="L115" i="2"/>
  <c r="Q115" i="2" s="1"/>
  <c r="L114" i="2"/>
  <c r="Q114" i="2" s="1"/>
  <c r="L113" i="2"/>
  <c r="Q113" i="2" s="1"/>
  <c r="L112" i="2"/>
  <c r="L111" i="2"/>
  <c r="Q111" i="2" s="1"/>
  <c r="L110" i="2"/>
  <c r="Q110" i="2" s="1"/>
  <c r="L109" i="2"/>
  <c r="Q109" i="2" s="1"/>
  <c r="L108" i="2"/>
  <c r="Q108" i="2" s="1"/>
  <c r="L106" i="2"/>
  <c r="Q106" i="2" s="1"/>
  <c r="L105" i="2"/>
  <c r="Q105" i="2" s="1"/>
  <c r="L104" i="2"/>
  <c r="Q104" i="2" s="1"/>
  <c r="L103" i="2"/>
  <c r="Q103" i="2" s="1"/>
  <c r="L102" i="2"/>
  <c r="Q102" i="2" s="1"/>
  <c r="L101" i="2"/>
  <c r="Q101" i="2" s="1"/>
  <c r="L100" i="2"/>
  <c r="Q100" i="2" s="1"/>
  <c r="L99" i="2"/>
  <c r="Q99" i="2" s="1"/>
  <c r="L98" i="2"/>
  <c r="Q98" i="2" s="1"/>
  <c r="L97" i="2"/>
  <c r="Q97" i="2" s="1"/>
  <c r="L96" i="2"/>
  <c r="Q96" i="2" s="1"/>
  <c r="L95" i="2"/>
  <c r="Q95" i="2" s="1"/>
  <c r="L94" i="2"/>
  <c r="Q94" i="2" s="1"/>
  <c r="L93" i="2"/>
  <c r="Q93" i="2" s="1"/>
  <c r="L92" i="2"/>
  <c r="Q92" i="2" s="1"/>
  <c r="L91" i="2"/>
  <c r="Q91" i="2" s="1"/>
  <c r="L90" i="2"/>
  <c r="Q90" i="2" s="1"/>
  <c r="L89" i="2"/>
  <c r="Q89" i="2" s="1"/>
  <c r="L88" i="2"/>
  <c r="Q88" i="2" s="1"/>
  <c r="L87" i="2"/>
  <c r="Q87" i="2" s="1"/>
  <c r="L86" i="2"/>
  <c r="Q86" i="2" s="1"/>
  <c r="L85" i="2"/>
  <c r="Q85" i="2" s="1"/>
  <c r="L84" i="2"/>
  <c r="Q84" i="2" s="1"/>
  <c r="L83" i="2"/>
  <c r="Q83" i="2" s="1"/>
  <c r="L80" i="2"/>
  <c r="Q80" i="2" s="1"/>
  <c r="L79" i="2"/>
  <c r="Q79" i="2" s="1"/>
  <c r="L78" i="2"/>
  <c r="Q78" i="2" s="1"/>
  <c r="L77" i="2"/>
  <c r="Q77" i="2" s="1"/>
  <c r="L76" i="2"/>
  <c r="Q76" i="2" s="1"/>
  <c r="L75" i="2"/>
  <c r="Q75" i="2" s="1"/>
  <c r="L74" i="2"/>
  <c r="Q74" i="2" s="1"/>
  <c r="L72" i="2"/>
  <c r="Q72" i="2" s="1"/>
  <c r="L71" i="2"/>
  <c r="Q71" i="2" s="1"/>
  <c r="L70" i="2"/>
  <c r="Q70" i="2" s="1"/>
  <c r="L69" i="2"/>
  <c r="Q69" i="2" s="1"/>
  <c r="L68" i="2"/>
  <c r="Q68" i="2" s="1"/>
  <c r="L67" i="2"/>
  <c r="Q67" i="2" s="1"/>
  <c r="L66" i="2"/>
  <c r="Q66" i="2" s="1"/>
  <c r="L65" i="2"/>
  <c r="Q65" i="2" s="1"/>
  <c r="L64" i="2"/>
  <c r="Q64" i="2" s="1"/>
  <c r="L63" i="2"/>
  <c r="Q63" i="2" s="1"/>
  <c r="L62" i="2"/>
  <c r="Q62" i="2" s="1"/>
  <c r="L61" i="2"/>
  <c r="Q61" i="2" s="1"/>
  <c r="L60" i="2"/>
  <c r="Q60" i="2" s="1"/>
  <c r="L59" i="2"/>
  <c r="Q59" i="2" s="1"/>
  <c r="L58" i="2"/>
  <c r="Q58" i="2" s="1"/>
  <c r="L56" i="2"/>
  <c r="Q56" i="2" s="1"/>
  <c r="L55" i="2"/>
  <c r="Q55" i="2" s="1"/>
  <c r="L54" i="2"/>
  <c r="Q54" i="2" s="1"/>
  <c r="L53" i="2"/>
  <c r="Q53" i="2" s="1"/>
  <c r="L52" i="2"/>
  <c r="Q52" i="2" s="1"/>
  <c r="L51" i="2"/>
  <c r="Q51" i="2" s="1"/>
  <c r="L50" i="2"/>
  <c r="Q50" i="2" s="1"/>
  <c r="L49" i="2"/>
  <c r="Q49" i="2" s="1"/>
  <c r="L48" i="2"/>
  <c r="Q48" i="2" s="1"/>
  <c r="L47" i="2"/>
  <c r="Q47" i="2" s="1"/>
  <c r="L46" i="2"/>
  <c r="Q46" i="2" s="1"/>
  <c r="L45" i="2"/>
  <c r="Q45" i="2" s="1"/>
  <c r="L44" i="2"/>
  <c r="Q44" i="2" s="1"/>
  <c r="L43" i="2"/>
  <c r="Q43" i="2" s="1"/>
  <c r="L42" i="2"/>
  <c r="Q42" i="2" s="1"/>
  <c r="L41" i="2"/>
  <c r="Q41" i="2" s="1"/>
  <c r="L40" i="2"/>
  <c r="Q40" i="2" s="1"/>
  <c r="L39" i="2"/>
  <c r="Q39" i="2" s="1"/>
  <c r="L38" i="2"/>
  <c r="Q38" i="2" s="1"/>
  <c r="L37" i="2"/>
  <c r="Q37" i="2" s="1"/>
  <c r="L36" i="2"/>
  <c r="Q36" i="2" s="1"/>
  <c r="L35" i="2"/>
  <c r="Q35" i="2" s="1"/>
  <c r="L34" i="2"/>
  <c r="Q34" i="2" s="1"/>
  <c r="L32" i="2"/>
  <c r="Q32" i="2" s="1"/>
  <c r="L31" i="2"/>
  <c r="Q31" i="2" s="1"/>
  <c r="L30" i="2"/>
  <c r="Q30" i="2" s="1"/>
  <c r="L29" i="2"/>
  <c r="Q29" i="2" s="1"/>
  <c r="L28" i="2"/>
  <c r="Q28" i="2" s="1"/>
  <c r="L27" i="2"/>
  <c r="Q27" i="2" s="1"/>
  <c r="L26" i="2"/>
  <c r="Q26" i="2" s="1"/>
  <c r="L25" i="2"/>
  <c r="Q25" i="2" s="1"/>
  <c r="L24" i="2"/>
  <c r="L23" i="2"/>
  <c r="Q23" i="2" s="1"/>
  <c r="L22" i="2"/>
  <c r="L21" i="2"/>
  <c r="Q21" i="2" s="1"/>
  <c r="L20" i="2"/>
  <c r="Q20" i="2" s="1"/>
  <c r="L19" i="2"/>
  <c r="L18" i="2"/>
  <c r="Q18" i="2" s="1"/>
  <c r="L17" i="2"/>
  <c r="Q17" i="2" s="1"/>
  <c r="L16" i="2"/>
  <c r="L15" i="2"/>
  <c r="Q15" i="2" s="1"/>
  <c r="L14" i="2"/>
  <c r="Q14" i="2" s="1"/>
  <c r="L13" i="2"/>
  <c r="Q13" i="2" s="1"/>
  <c r="L12" i="2"/>
  <c r="Q12" i="2" s="1"/>
  <c r="L11" i="2"/>
  <c r="Q11" i="2" s="1"/>
  <c r="L10" i="2"/>
  <c r="Q10" i="2" s="1"/>
  <c r="L9" i="2"/>
  <c r="Q9" i="2" s="1"/>
  <c r="L8" i="2"/>
  <c r="L7" i="2"/>
  <c r="Q7" i="2" s="1"/>
  <c r="L6" i="2"/>
  <c r="Q6" i="2" s="1"/>
  <c r="L5" i="2"/>
  <c r="Q5" i="2" s="1"/>
  <c r="L4" i="2"/>
  <c r="Q4" i="2" s="1"/>
  <c r="L3" i="2"/>
  <c r="Q3" i="2" s="1"/>
  <c r="P334" i="2"/>
  <c r="C575" i="2" l="1"/>
  <c r="A33" i="2"/>
  <c r="A2" i="2"/>
  <c r="P569" i="2"/>
  <c r="P568" i="2"/>
  <c r="P567" i="2"/>
  <c r="P566" i="2"/>
  <c r="P565" i="2"/>
  <c r="P564" i="2"/>
  <c r="P563" i="2"/>
  <c r="P562" i="2"/>
  <c r="P561" i="2"/>
  <c r="P560" i="2"/>
  <c r="P559" i="2"/>
  <c r="P558" i="2"/>
  <c r="P557" i="2"/>
  <c r="P556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2" i="2"/>
  <c r="P541" i="2"/>
  <c r="P540" i="2"/>
  <c r="P539" i="2"/>
  <c r="P538" i="2"/>
  <c r="P537" i="2"/>
  <c r="P536" i="2"/>
  <c r="P535" i="2"/>
  <c r="P534" i="2"/>
  <c r="P533" i="2"/>
  <c r="P532" i="2"/>
  <c r="P531" i="2"/>
  <c r="P530" i="2"/>
  <c r="P529" i="2"/>
  <c r="P528" i="2"/>
  <c r="P527" i="2"/>
  <c r="P526" i="2"/>
  <c r="P525" i="2"/>
  <c r="P524" i="2"/>
  <c r="P523" i="2"/>
  <c r="P522" i="2"/>
  <c r="P521" i="2"/>
  <c r="P520" i="2"/>
  <c r="P519" i="2"/>
  <c r="P518" i="2"/>
  <c r="P517" i="2"/>
  <c r="P516" i="2"/>
  <c r="P515" i="2"/>
  <c r="P514" i="2"/>
  <c r="P513" i="2"/>
  <c r="P512" i="2"/>
  <c r="P511" i="2"/>
  <c r="P510" i="2"/>
  <c r="P509" i="2"/>
  <c r="P508" i="2"/>
  <c r="P507" i="2"/>
  <c r="P506" i="2"/>
  <c r="P505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7" i="2"/>
  <c r="P476" i="2"/>
  <c r="P475" i="2"/>
  <c r="P474" i="2"/>
  <c r="P473" i="2"/>
  <c r="P472" i="2"/>
  <c r="P470" i="2"/>
  <c r="P468" i="2"/>
  <c r="P467" i="2"/>
  <c r="P466" i="2"/>
  <c r="P465" i="2"/>
  <c r="P464" i="2"/>
  <c r="P463" i="2"/>
  <c r="P462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39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0" i="2"/>
  <c r="P398" i="2"/>
  <c r="P397" i="2"/>
  <c r="P396" i="2"/>
  <c r="P395" i="2"/>
  <c r="P394" i="2"/>
  <c r="P393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C591" i="2" l="1"/>
  <c r="C587" i="2"/>
  <c r="A425" i="2"/>
  <c r="C588" i="2"/>
  <c r="A461" i="2"/>
  <c r="C590" i="2"/>
  <c r="A478" i="2"/>
  <c r="A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5" i="2"/>
  <c r="P344" i="2"/>
  <c r="P342" i="2"/>
  <c r="P341" i="2"/>
  <c r="P340" i="2"/>
  <c r="P339" i="2"/>
  <c r="P338" i="2"/>
  <c r="P333" i="2"/>
  <c r="P332" i="2"/>
  <c r="P331" i="2"/>
  <c r="P330" i="2"/>
  <c r="P328" i="2"/>
  <c r="P326" i="2"/>
  <c r="P325" i="2"/>
  <c r="P324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1" i="2"/>
  <c r="P300" i="2"/>
  <c r="P299" i="2"/>
  <c r="P298" i="2"/>
  <c r="P297" i="2"/>
  <c r="P296" i="2"/>
  <c r="P295" i="2"/>
  <c r="P294" i="2"/>
  <c r="P293" i="2"/>
  <c r="P291" i="2"/>
  <c r="P290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5" i="2"/>
  <c r="P264" i="2"/>
  <c r="P263" i="2"/>
  <c r="P262" i="2"/>
  <c r="P261" i="2"/>
  <c r="P260" i="2"/>
  <c r="P259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5" i="2"/>
  <c r="P164" i="2"/>
  <c r="P162" i="2"/>
  <c r="P161" i="2"/>
  <c r="P160" i="2"/>
  <c r="P159" i="2"/>
  <c r="P158" i="2"/>
  <c r="P157" i="2"/>
  <c r="P156" i="2"/>
  <c r="P155" i="2"/>
  <c r="P154" i="2"/>
  <c r="P153" i="2"/>
  <c r="P152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0" i="2"/>
  <c r="P79" i="2"/>
  <c r="P78" i="2"/>
  <c r="P77" i="2"/>
  <c r="P76" i="2"/>
  <c r="P75" i="2"/>
  <c r="P74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440" i="2"/>
  <c r="A438" i="2" s="1"/>
  <c r="P9" i="2"/>
  <c r="P8" i="2"/>
  <c r="P7" i="2"/>
  <c r="P6" i="2"/>
  <c r="P5" i="2"/>
  <c r="P4" i="2"/>
  <c r="C585" i="2" l="1"/>
  <c r="C589" i="2"/>
  <c r="C574" i="2"/>
  <c r="A107" i="2"/>
  <c r="C577" i="2"/>
  <c r="A209" i="2"/>
  <c r="C580" i="2"/>
  <c r="C581" i="2"/>
  <c r="A258" i="2"/>
  <c r="C582" i="2"/>
  <c r="A346" i="2"/>
  <c r="C586" i="2"/>
  <c r="C579" i="2"/>
  <c r="C576" i="2"/>
  <c r="A82" i="2"/>
  <c r="C578" i="2"/>
  <c r="C583" i="2"/>
  <c r="C584" i="2"/>
  <c r="A151" i="2"/>
  <c r="A266" i="2"/>
  <c r="A292" i="2"/>
  <c r="A302" i="2"/>
  <c r="A234" i="2"/>
  <c r="A163" i="2"/>
  <c r="O180" i="2"/>
  <c r="P180" i="2" s="1"/>
  <c r="O401" i="2"/>
  <c r="P401" i="2" s="1"/>
  <c r="O399" i="2"/>
  <c r="P399" i="2" s="1"/>
  <c r="T12" i="10" l="1"/>
  <c r="T11" i="10"/>
  <c r="T10" i="10"/>
  <c r="T9" i="10"/>
  <c r="T8" i="10"/>
  <c r="T7" i="10"/>
  <c r="T6" i="10"/>
  <c r="T5" i="10"/>
  <c r="T4" i="10"/>
  <c r="T3" i="10"/>
  <c r="L571" i="2" l="1"/>
  <c r="Q571" i="2" s="1"/>
  <c r="A570" i="2" l="1"/>
  <c r="C592" i="2"/>
  <c r="Q572" i="2"/>
  <c r="C593" i="2" s="1"/>
  <c r="F6" i="10"/>
  <c r="G6" i="10"/>
  <c r="H6" i="10"/>
  <c r="I6" i="10"/>
  <c r="J6" i="10"/>
  <c r="K6" i="10"/>
  <c r="L6" i="10"/>
  <c r="M6" i="10"/>
  <c r="N6" i="10"/>
  <c r="O6" i="10"/>
  <c r="P6" i="10"/>
  <c r="Q6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Q9" i="10"/>
  <c r="P9" i="10"/>
  <c r="O9" i="10"/>
  <c r="N9" i="10"/>
  <c r="M9" i="10"/>
  <c r="L9" i="10"/>
  <c r="K9" i="10"/>
  <c r="J9" i="10"/>
  <c r="I9" i="10"/>
  <c r="H9" i="10"/>
  <c r="G9" i="10"/>
  <c r="F9" i="10"/>
  <c r="Q8" i="10"/>
  <c r="P8" i="10"/>
  <c r="O8" i="10"/>
  <c r="N8" i="10"/>
  <c r="M8" i="10"/>
  <c r="L8" i="10"/>
  <c r="K8" i="10"/>
  <c r="J8" i="10"/>
  <c r="I8" i="10"/>
  <c r="H8" i="10"/>
  <c r="G8" i="10"/>
  <c r="F8" i="10"/>
  <c r="Q7" i="10"/>
  <c r="P7" i="10"/>
  <c r="O7" i="10"/>
  <c r="N7" i="10"/>
  <c r="M7" i="10"/>
  <c r="L7" i="10"/>
  <c r="K7" i="10"/>
  <c r="J7" i="10"/>
  <c r="I7" i="10"/>
  <c r="H7" i="10"/>
  <c r="G7" i="10"/>
  <c r="F7" i="10"/>
  <c r="Q5" i="10"/>
  <c r="P5" i="10"/>
  <c r="O5" i="10"/>
  <c r="N5" i="10"/>
  <c r="M5" i="10"/>
  <c r="L5" i="10"/>
  <c r="K5" i="10"/>
  <c r="J5" i="10"/>
  <c r="I5" i="10"/>
  <c r="H5" i="10"/>
  <c r="G5" i="10"/>
  <c r="F5" i="10"/>
  <c r="Q4" i="10"/>
  <c r="P4" i="10"/>
  <c r="O4" i="10"/>
  <c r="N4" i="10"/>
  <c r="M4" i="10"/>
  <c r="L4" i="10"/>
  <c r="K4" i="10"/>
  <c r="J4" i="10"/>
  <c r="I4" i="10"/>
  <c r="H4" i="10"/>
  <c r="F4" i="10"/>
  <c r="Q3" i="10"/>
  <c r="P3" i="10"/>
  <c r="O3" i="10"/>
  <c r="N3" i="10"/>
  <c r="M3" i="10"/>
  <c r="L3" i="10"/>
  <c r="K3" i="10"/>
  <c r="J3" i="10"/>
  <c r="I3" i="10"/>
  <c r="H3" i="10"/>
  <c r="G3" i="10"/>
  <c r="F3" i="10"/>
  <c r="R6" i="10" l="1"/>
  <c r="S6" i="10" s="1"/>
  <c r="R12" i="10"/>
  <c r="U12" i="10" s="1"/>
  <c r="R3" i="10"/>
  <c r="U3" i="10" s="1"/>
  <c r="R7" i="10"/>
  <c r="S7" i="10" s="1"/>
  <c r="R8" i="10"/>
  <c r="S8" i="10" s="1"/>
  <c r="R9" i="10"/>
  <c r="S9" i="10" s="1"/>
  <c r="R10" i="10"/>
  <c r="U10" i="10" s="1"/>
  <c r="R11" i="10"/>
  <c r="U11" i="10" s="1"/>
  <c r="R4" i="10"/>
  <c r="U4" i="10" s="1"/>
  <c r="R5" i="10"/>
  <c r="U5" i="10" s="1"/>
  <c r="P4" i="6"/>
  <c r="Q4" i="6" s="1"/>
  <c r="S10" i="10" l="1"/>
  <c r="U9" i="10"/>
  <c r="S4" i="10"/>
  <c r="S3" i="10"/>
  <c r="S12" i="10"/>
  <c r="U6" i="10"/>
  <c r="U8" i="10"/>
  <c r="U7" i="10"/>
  <c r="S11" i="10"/>
  <c r="S5" i="10"/>
  <c r="P5" i="7"/>
  <c r="Q5" i="7" s="1"/>
  <c r="F13" i="3" l="1"/>
  <c r="G13" i="3"/>
  <c r="H13" i="3"/>
  <c r="I13" i="3"/>
  <c r="J13" i="3"/>
  <c r="K13" i="3"/>
  <c r="L13" i="3"/>
  <c r="M13" i="3"/>
  <c r="N13" i="3"/>
  <c r="O13" i="3"/>
  <c r="P13" i="3"/>
  <c r="Q13" i="3"/>
  <c r="P8" i="4"/>
  <c r="Q8" i="4" s="1"/>
  <c r="R13" i="3" l="1"/>
  <c r="S13" i="3" s="1"/>
  <c r="F26" i="3"/>
  <c r="G26" i="3"/>
  <c r="H26" i="3"/>
  <c r="I26" i="3"/>
  <c r="J26" i="3"/>
  <c r="K26" i="3"/>
  <c r="L26" i="3"/>
  <c r="M26" i="3"/>
  <c r="N26" i="3"/>
  <c r="O26" i="3"/>
  <c r="P26" i="3"/>
  <c r="Q26" i="3"/>
  <c r="F16" i="3"/>
  <c r="G16" i="3"/>
  <c r="H16" i="3"/>
  <c r="I16" i="3"/>
  <c r="J16" i="3"/>
  <c r="K16" i="3"/>
  <c r="L16" i="3"/>
  <c r="M16" i="3"/>
  <c r="N16" i="3"/>
  <c r="O16" i="3"/>
  <c r="P16" i="3"/>
  <c r="Q16" i="3"/>
  <c r="F29" i="3" l="1"/>
  <c r="G29" i="3"/>
  <c r="H29" i="3"/>
  <c r="I29" i="3"/>
  <c r="J29" i="3"/>
  <c r="K29" i="3"/>
  <c r="L29" i="3"/>
  <c r="M29" i="3"/>
  <c r="N29" i="3"/>
  <c r="O29" i="3"/>
  <c r="P29" i="3"/>
  <c r="Q29" i="3"/>
  <c r="F25" i="3"/>
  <c r="G25" i="3"/>
  <c r="H25" i="3"/>
  <c r="I25" i="3"/>
  <c r="J25" i="3"/>
  <c r="K25" i="3"/>
  <c r="L25" i="3"/>
  <c r="M25" i="3"/>
  <c r="N25" i="3"/>
  <c r="O25" i="3"/>
  <c r="P25" i="3"/>
  <c r="Q25" i="3"/>
  <c r="F19" i="3"/>
  <c r="G19" i="3"/>
  <c r="H19" i="3"/>
  <c r="I19" i="3"/>
  <c r="J19" i="3"/>
  <c r="K19" i="3"/>
  <c r="L19" i="3"/>
  <c r="M19" i="3"/>
  <c r="N19" i="3"/>
  <c r="O19" i="3"/>
  <c r="P19" i="3"/>
  <c r="Q19" i="3"/>
  <c r="F15" i="3"/>
  <c r="G15" i="3"/>
  <c r="H15" i="3"/>
  <c r="I15" i="3"/>
  <c r="J15" i="3"/>
  <c r="K15" i="3"/>
  <c r="L15" i="3"/>
  <c r="M15" i="3"/>
  <c r="N15" i="3"/>
  <c r="O15" i="3"/>
  <c r="P15" i="3"/>
  <c r="Q15" i="3"/>
  <c r="F11" i="3"/>
  <c r="G11" i="3"/>
  <c r="H11" i="3"/>
  <c r="I11" i="3"/>
  <c r="J11" i="3"/>
  <c r="K11" i="3"/>
  <c r="L11" i="3"/>
  <c r="M11" i="3"/>
  <c r="N11" i="3"/>
  <c r="O11" i="3"/>
  <c r="P11" i="3"/>
  <c r="Q11" i="3"/>
  <c r="F6" i="3"/>
  <c r="G6" i="3"/>
  <c r="H6" i="3"/>
  <c r="I6" i="3"/>
  <c r="J6" i="3"/>
  <c r="K6" i="3"/>
  <c r="L6" i="3"/>
  <c r="M6" i="3"/>
  <c r="N6" i="3"/>
  <c r="O6" i="3"/>
  <c r="P6" i="3"/>
  <c r="Q6" i="3"/>
  <c r="F7" i="3"/>
  <c r="F8" i="3"/>
  <c r="F9" i="3"/>
  <c r="F10" i="3"/>
  <c r="F12" i="3"/>
  <c r="F14" i="3"/>
  <c r="F17" i="3"/>
  <c r="F18" i="3"/>
  <c r="F4" i="3"/>
  <c r="G4" i="3"/>
  <c r="H4" i="3"/>
  <c r="I4" i="3"/>
  <c r="J4" i="3"/>
  <c r="K4" i="3"/>
  <c r="L4" i="3"/>
  <c r="M4" i="3"/>
  <c r="N4" i="3"/>
  <c r="O4" i="3"/>
  <c r="P4" i="3"/>
  <c r="Q4" i="3"/>
  <c r="F28" i="3"/>
  <c r="G28" i="3"/>
  <c r="H28" i="3"/>
  <c r="I28" i="3"/>
  <c r="J28" i="3"/>
  <c r="K28" i="3"/>
  <c r="L28" i="3"/>
  <c r="M28" i="3"/>
  <c r="N28" i="3"/>
  <c r="O28" i="3"/>
  <c r="P28" i="3"/>
  <c r="Q28" i="3"/>
  <c r="F27" i="3"/>
  <c r="G27" i="3"/>
  <c r="H27" i="3"/>
  <c r="I27" i="3"/>
  <c r="J27" i="3"/>
  <c r="K27" i="3"/>
  <c r="L27" i="3"/>
  <c r="M27" i="3"/>
  <c r="N27" i="3"/>
  <c r="O27" i="3"/>
  <c r="P27" i="3"/>
  <c r="Q27" i="3"/>
  <c r="F24" i="3"/>
  <c r="G24" i="3"/>
  <c r="H24" i="3"/>
  <c r="I24" i="3"/>
  <c r="J24" i="3"/>
  <c r="K24" i="3"/>
  <c r="L24" i="3"/>
  <c r="M24" i="3"/>
  <c r="N24" i="3"/>
  <c r="O24" i="3"/>
  <c r="P24" i="3"/>
  <c r="Q24" i="3"/>
  <c r="F22" i="3"/>
  <c r="G22" i="3"/>
  <c r="H22" i="3"/>
  <c r="I22" i="3"/>
  <c r="J22" i="3"/>
  <c r="K22" i="3"/>
  <c r="L22" i="3"/>
  <c r="M22" i="3"/>
  <c r="N22" i="3"/>
  <c r="O22" i="3"/>
  <c r="P22" i="3"/>
  <c r="Q22" i="3"/>
  <c r="F20" i="3"/>
  <c r="G20" i="3"/>
  <c r="H20" i="3"/>
  <c r="I20" i="3"/>
  <c r="J20" i="3"/>
  <c r="K20" i="3"/>
  <c r="L20" i="3"/>
  <c r="M20" i="3"/>
  <c r="N20" i="3"/>
  <c r="O20" i="3"/>
  <c r="P20" i="3"/>
  <c r="Q20" i="3"/>
  <c r="G18" i="3"/>
  <c r="H18" i="3"/>
  <c r="I18" i="3"/>
  <c r="J18" i="3"/>
  <c r="K18" i="3"/>
  <c r="L18" i="3"/>
  <c r="M18" i="3"/>
  <c r="N18" i="3"/>
  <c r="O18" i="3"/>
  <c r="P18" i="3"/>
  <c r="Q18" i="3"/>
  <c r="G17" i="3"/>
  <c r="H17" i="3"/>
  <c r="I17" i="3"/>
  <c r="J17" i="3"/>
  <c r="K17" i="3"/>
  <c r="L17" i="3"/>
  <c r="M17" i="3"/>
  <c r="N17" i="3"/>
  <c r="O17" i="3"/>
  <c r="P17" i="3"/>
  <c r="Q17" i="3"/>
  <c r="G14" i="3"/>
  <c r="H14" i="3"/>
  <c r="I14" i="3"/>
  <c r="J14" i="3"/>
  <c r="K14" i="3"/>
  <c r="L14" i="3"/>
  <c r="M14" i="3"/>
  <c r="N14" i="3"/>
  <c r="O14" i="3"/>
  <c r="P14" i="3"/>
  <c r="Q14" i="3"/>
  <c r="G10" i="3"/>
  <c r="H10" i="3"/>
  <c r="I10" i="3"/>
  <c r="J10" i="3"/>
  <c r="K10" i="3"/>
  <c r="L10" i="3"/>
  <c r="M10" i="3"/>
  <c r="N10" i="3"/>
  <c r="O10" i="3"/>
  <c r="P10" i="3"/>
  <c r="Q10" i="3"/>
  <c r="F5" i="3"/>
  <c r="G5" i="3"/>
  <c r="H5" i="3"/>
  <c r="I5" i="3"/>
  <c r="J5" i="3"/>
  <c r="K5" i="3"/>
  <c r="L5" i="3"/>
  <c r="M5" i="3"/>
  <c r="N5" i="3"/>
  <c r="O5" i="3"/>
  <c r="P5" i="3"/>
  <c r="Q5" i="3"/>
  <c r="F23" i="3"/>
  <c r="G23" i="3"/>
  <c r="H23" i="3"/>
  <c r="I23" i="3"/>
  <c r="J23" i="3"/>
  <c r="K23" i="3"/>
  <c r="L23" i="3"/>
  <c r="M23" i="3"/>
  <c r="N23" i="3"/>
  <c r="O23" i="3"/>
  <c r="P23" i="3"/>
  <c r="Q23" i="3"/>
  <c r="F21" i="3"/>
  <c r="G21" i="3"/>
  <c r="H21" i="3"/>
  <c r="I21" i="3"/>
  <c r="J21" i="3"/>
  <c r="K21" i="3"/>
  <c r="L21" i="3"/>
  <c r="M21" i="3"/>
  <c r="N21" i="3"/>
  <c r="O21" i="3"/>
  <c r="P21" i="3"/>
  <c r="Q21" i="3"/>
  <c r="G12" i="3"/>
  <c r="H12" i="3"/>
  <c r="I12" i="3"/>
  <c r="J12" i="3"/>
  <c r="K12" i="3"/>
  <c r="L12" i="3"/>
  <c r="M12" i="3"/>
  <c r="N12" i="3"/>
  <c r="O12" i="3"/>
  <c r="P12" i="3"/>
  <c r="Q12" i="3"/>
  <c r="R10" i="3" l="1"/>
  <c r="R11" i="3"/>
  <c r="S11" i="3" s="1"/>
  <c r="S10" i="3"/>
  <c r="G9" i="3"/>
  <c r="H9" i="3"/>
  <c r="I9" i="3"/>
  <c r="J9" i="3"/>
  <c r="K9" i="3"/>
  <c r="L9" i="3"/>
  <c r="M9" i="3"/>
  <c r="N9" i="3"/>
  <c r="O9" i="3"/>
  <c r="P9" i="3"/>
  <c r="Q9" i="3"/>
  <c r="G8" i="3"/>
  <c r="H8" i="3"/>
  <c r="I8" i="3"/>
  <c r="J8" i="3"/>
  <c r="K8" i="3"/>
  <c r="L8" i="3"/>
  <c r="M8" i="3"/>
  <c r="N8" i="3"/>
  <c r="O8" i="3"/>
  <c r="P8" i="3"/>
  <c r="Q8" i="3"/>
  <c r="G7" i="3"/>
  <c r="H7" i="3"/>
  <c r="I7" i="3"/>
  <c r="J7" i="3"/>
  <c r="K7" i="3"/>
  <c r="L7" i="3"/>
  <c r="M7" i="3"/>
  <c r="N7" i="3"/>
  <c r="O7" i="3"/>
  <c r="P7" i="3"/>
  <c r="Q7" i="3"/>
  <c r="F3" i="3"/>
  <c r="G3" i="3"/>
  <c r="H3" i="3"/>
  <c r="I3" i="3"/>
  <c r="J3" i="3"/>
  <c r="K3" i="3"/>
  <c r="L3" i="3"/>
  <c r="M3" i="3"/>
  <c r="N3" i="3"/>
  <c r="O3" i="3"/>
  <c r="P3" i="3"/>
  <c r="Q3" i="3"/>
  <c r="R29" i="3" l="1"/>
  <c r="U29" i="3" s="1"/>
  <c r="R28" i="3"/>
  <c r="U28" i="3" s="1"/>
  <c r="R27" i="3"/>
  <c r="U27" i="3" s="1"/>
  <c r="R26" i="3"/>
  <c r="U26" i="3" s="1"/>
  <c r="R25" i="3"/>
  <c r="S25" i="3" s="1"/>
  <c r="R24" i="3"/>
  <c r="S24" i="3" s="1"/>
  <c r="R23" i="3"/>
  <c r="U23" i="3" s="1"/>
  <c r="R22" i="3"/>
  <c r="U22" i="3" s="1"/>
  <c r="R21" i="3"/>
  <c r="U21" i="3" s="1"/>
  <c r="R20" i="3"/>
  <c r="U20" i="3" s="1"/>
  <c r="R19" i="3"/>
  <c r="U19" i="3" s="1"/>
  <c r="R18" i="3"/>
  <c r="U18" i="3"/>
  <c r="R17" i="3"/>
  <c r="S17" i="3" s="1"/>
  <c r="R16" i="3"/>
  <c r="S16" i="3" s="1"/>
  <c r="R15" i="3"/>
  <c r="U15" i="3" s="1"/>
  <c r="R14" i="3"/>
  <c r="U14" i="3" s="1"/>
  <c r="R12" i="3"/>
  <c r="S12" i="3" s="1"/>
  <c r="R9" i="3"/>
  <c r="S9" i="3" s="1"/>
  <c r="R8" i="3"/>
  <c r="U8" i="3" s="1"/>
  <c r="R7" i="3"/>
  <c r="S7" i="3" s="1"/>
  <c r="R6" i="3"/>
  <c r="S6" i="3" s="1"/>
  <c r="R5" i="3"/>
  <c r="S5" i="3" s="1"/>
  <c r="R4" i="3"/>
  <c r="U4" i="3" s="1"/>
  <c r="R3" i="3"/>
  <c r="U3" i="3" s="1"/>
  <c r="U5" i="3" l="1"/>
  <c r="U17" i="3"/>
  <c r="U24" i="3"/>
  <c r="S28" i="3"/>
  <c r="S20" i="3"/>
  <c r="S27" i="3"/>
  <c r="U25" i="3"/>
  <c r="S29" i="3"/>
  <c r="U6" i="3"/>
  <c r="S15" i="3"/>
  <c r="S19" i="3"/>
  <c r="S4" i="3"/>
  <c r="U12" i="3"/>
  <c r="S23" i="3"/>
  <c r="S8" i="3"/>
  <c r="U9" i="3"/>
  <c r="S21" i="3"/>
  <c r="U16" i="3"/>
  <c r="P4" i="7"/>
  <c r="P8" i="7"/>
  <c r="P9" i="7"/>
  <c r="P5" i="6"/>
  <c r="P6" i="6"/>
  <c r="Q6" i="6" s="1"/>
  <c r="P9" i="6"/>
  <c r="Q9" i="6" s="1"/>
  <c r="P11" i="6"/>
  <c r="Q11" i="6" s="1"/>
  <c r="P3" i="5"/>
  <c r="Q3" i="5" s="1"/>
  <c r="P4" i="4"/>
  <c r="Q4" i="4" s="1"/>
  <c r="P5" i="4"/>
  <c r="Q5" i="4" s="1"/>
  <c r="P6" i="4"/>
  <c r="Q6" i="4" s="1"/>
  <c r="P7" i="4"/>
  <c r="P6" i="7"/>
  <c r="Q6" i="7" s="1"/>
  <c r="P3" i="7"/>
  <c r="Q3" i="7" s="1"/>
  <c r="P7" i="7"/>
  <c r="Q7" i="7" s="1"/>
  <c r="P10" i="6"/>
  <c r="Q10" i="6" s="1"/>
  <c r="P7" i="6"/>
  <c r="Q7" i="6" s="1"/>
  <c r="P8" i="6"/>
  <c r="Q8" i="6" s="1"/>
  <c r="P12" i="6"/>
  <c r="Q12" i="6" s="1"/>
  <c r="P3" i="6"/>
  <c r="Q3" i="6" s="1"/>
  <c r="P4" i="5"/>
  <c r="P3" i="4"/>
  <c r="Q3" i="4" s="1"/>
  <c r="P9" i="4"/>
  <c r="Q9" i="4" s="1"/>
  <c r="P10" i="4"/>
  <c r="Q10" i="4" s="1"/>
  <c r="Q4" i="7"/>
  <c r="Q8" i="7"/>
  <c r="Q9" i="7"/>
  <c r="Q5" i="6"/>
  <c r="Q4" i="5"/>
  <c r="Q7" i="4"/>
  <c r="S3" i="3"/>
  <c r="S14" i="3"/>
  <c r="S18" i="3"/>
  <c r="S22" i="3"/>
  <c r="S26" i="3"/>
  <c r="U7" i="3"/>
</calcChain>
</file>

<file path=xl/sharedStrings.xml><?xml version="1.0" encoding="utf-8"?>
<sst xmlns="http://schemas.openxmlformats.org/spreadsheetml/2006/main" count="3486" uniqueCount="1813">
  <si>
    <t>Drayage charge for FFS</t>
  </si>
  <si>
    <t>Mission 08613</t>
  </si>
  <si>
    <t>Tortilla chips, tri-color triangle, WG</t>
  </si>
  <si>
    <t>Red, white and blue</t>
  </si>
  <si>
    <t>6 2#</t>
  </si>
  <si>
    <t>Key Impact</t>
  </si>
  <si>
    <t>Frito Lay 42537</t>
  </si>
  <si>
    <t>Tortilla chips, Tostitos scoops, individual, WG</t>
  </si>
  <si>
    <t>Provides 1.25 WGB.</t>
  </si>
  <si>
    <t>72 0.875 oz.</t>
  </si>
  <si>
    <t>Pepsico</t>
  </si>
  <si>
    <t>Frito Lay 30103</t>
  </si>
  <si>
    <t>Tortilla chips, Tostitos RF Crispy Rounds, individual</t>
  </si>
  <si>
    <t>Provides 2.0 WGB.</t>
  </si>
  <si>
    <t>64 1.45 oz.</t>
  </si>
  <si>
    <t>Mondelez 00093</t>
  </si>
  <si>
    <t>Teddy Graham, cinnamon, WG</t>
  </si>
  <si>
    <t>Nabisco. Provides 1.0 WGB</t>
  </si>
  <si>
    <t>48 1.0 oz.</t>
  </si>
  <si>
    <t>Dakota Gourmet 1211</t>
  </si>
  <si>
    <t>Sunflower seeds, honey roasted, peanut free</t>
  </si>
  <si>
    <t>150 1.0 oz.</t>
  </si>
  <si>
    <t>Frito Lay 36308</t>
  </si>
  <si>
    <t>Snack mix, Kids mix (Munchies), WG</t>
  </si>
  <si>
    <t>Quaker.  Provides 1.0 WGB</t>
  </si>
  <si>
    <t>Rice krispie treats, WG</t>
  </si>
  <si>
    <t>Individually wrapped. Smart Snack Compliant</t>
  </si>
  <si>
    <t>80 1.41 oz.</t>
  </si>
  <si>
    <t>Affinity/ Infusion</t>
  </si>
  <si>
    <t>Frito Lay 19132</t>
  </si>
  <si>
    <t>Pretzels, Tiny Twist, NOT WG, Peanut free</t>
  </si>
  <si>
    <t>NOT WG</t>
  </si>
  <si>
    <t>120 0.5 oz.</t>
  </si>
  <si>
    <t>Snyders 87840</t>
  </si>
  <si>
    <t>Pretzels, sticks, gluten free, 100 calorie pack</t>
  </si>
  <si>
    <t>88 .92 oz.</t>
  </si>
  <si>
    <t>Snyders 82250</t>
  </si>
  <si>
    <t>Pretzels, mini, WG, 100 calorie pack</t>
  </si>
  <si>
    <t>Snaps</t>
  </si>
  <si>
    <t>Snyders 107641</t>
  </si>
  <si>
    <t>Pretzels, mini, WG</t>
  </si>
  <si>
    <t>Frito Lay 15940</t>
  </si>
  <si>
    <t>Pretzels, Heartzels, WG</t>
  </si>
  <si>
    <t>Provides 1.0 WGB</t>
  </si>
  <si>
    <t>104 0.7 oz.</t>
  </si>
  <si>
    <t>J&amp;J 30120</t>
  </si>
  <si>
    <t>Pretzel, soft, 2.2 oz., WG</t>
  </si>
  <si>
    <t>Sleeve pack.</t>
  </si>
  <si>
    <t>120 2.2 oz.</t>
  </si>
  <si>
    <t>American Patriot</t>
  </si>
  <si>
    <t>Poptarts, single pack, WG, frosted strawberry</t>
  </si>
  <si>
    <t>120 1.76 oz.</t>
  </si>
  <si>
    <t>Poptarts, single pack, WG, frosted cinnamon</t>
  </si>
  <si>
    <t>Popcorn, White Cheddar</t>
  </si>
  <si>
    <t>Barrel O' Fun</t>
  </si>
  <si>
    <t>Frito Lay 25566</t>
  </si>
  <si>
    <t>Popcorn, Smartfood Delight, white cheddar</t>
  </si>
  <si>
    <t>72 0.5 oz.</t>
  </si>
  <si>
    <t>Frito Lay 61654</t>
  </si>
  <si>
    <t>Popcorn, Smartfood Delight, caramel</t>
  </si>
  <si>
    <t>Popcorn, lite</t>
  </si>
  <si>
    <t>60 0.8 oz.</t>
  </si>
  <si>
    <t>Popcorn, kettle corn</t>
  </si>
  <si>
    <t>90 1.0 oz.</t>
  </si>
  <si>
    <t>Popchips 82666-77700</t>
  </si>
  <si>
    <t>Popchips, sour cream and onion</t>
  </si>
  <si>
    <t>72 0.8 oz.</t>
  </si>
  <si>
    <t>Waypoint</t>
  </si>
  <si>
    <t>Popchips 82666-78800</t>
  </si>
  <si>
    <t>Popchips, cheddar</t>
  </si>
  <si>
    <t>Popchips 82666-72200</t>
  </si>
  <si>
    <t>Popchips, BBQ</t>
  </si>
  <si>
    <t>Kangaroo 75436-97883</t>
  </si>
  <si>
    <t>Pita Chips, Light &amp; crunchy</t>
  </si>
  <si>
    <t>70 1.25 oz.</t>
  </si>
  <si>
    <t>Acosta</t>
  </si>
  <si>
    <t>B&amp;G Foods 01566562407 2</t>
  </si>
  <si>
    <t>Campbell's 14396</t>
  </si>
  <si>
    <t>Pepperidge Farms Goldfish Pretzels, WG</t>
  </si>
  <si>
    <t>Campbell's 18105</t>
  </si>
  <si>
    <t>Nutrigrain bar, strawberry, WG</t>
  </si>
  <si>
    <t>Nutrigrain bar, blueberry, WG</t>
  </si>
  <si>
    <t>Nutrigrain bar, apple cinnamon, WG</t>
  </si>
  <si>
    <t>Rich's 65220</t>
  </si>
  <si>
    <t>Mozzarella stick, breaded</t>
  </si>
  <si>
    <t>6 ea. Provides 2.0 MMA and 2.25 WGB.</t>
  </si>
  <si>
    <t>8 3#</t>
  </si>
  <si>
    <t>Granola bar, Cocoa Krispies</t>
  </si>
  <si>
    <t>96 1.34 oz.</t>
  </si>
  <si>
    <t>GM 11590</t>
  </si>
  <si>
    <t>Granola Bar, chewy, chocolate chunk</t>
  </si>
  <si>
    <t>Provides .50 WGB</t>
  </si>
  <si>
    <t>120 .89 oz.</t>
  </si>
  <si>
    <t>Graham sticks, Scooby-Doo</t>
  </si>
  <si>
    <t>210 1.0 oz.</t>
  </si>
  <si>
    <t>Dick &amp; Jane SC 8802</t>
  </si>
  <si>
    <t>Educational Snack, Vanilla, Presidents</t>
  </si>
  <si>
    <t>120 1.0 oz.</t>
  </si>
  <si>
    <t>Frito Lay 49093</t>
  </si>
  <si>
    <t>Doritos, Sweet &amp; Spicy Chili, RF</t>
  </si>
  <si>
    <t>Provides 1.5 WGB</t>
  </si>
  <si>
    <t>Frito Lay 31748</t>
  </si>
  <si>
    <t>Doritos, Nacho, RF</t>
  </si>
  <si>
    <t>Frito Lay 62829</t>
  </si>
  <si>
    <t>Doritos, Flamas, RF</t>
  </si>
  <si>
    <t>Frito Lay 36096</t>
  </si>
  <si>
    <t>Doritos, Cool Ranch, RF</t>
  </si>
  <si>
    <t>Ocean Spray 00152</t>
  </si>
  <si>
    <t>Cranberries, dried, bulk</t>
  </si>
  <si>
    <t>2 48 oz.</t>
  </si>
  <si>
    <t>Ocean Spray 23445</t>
  </si>
  <si>
    <t>Craisins, strawberry</t>
  </si>
  <si>
    <t>1 pouch provides 1/2 cup fruit.</t>
  </si>
  <si>
    <t>200 1.16 oz.</t>
  </si>
  <si>
    <t>Ocean Spray 23444</t>
  </si>
  <si>
    <t>Craisins, cherry</t>
  </si>
  <si>
    <t>Ocean Spray 23446</t>
  </si>
  <si>
    <t>Craisins, blueberry</t>
  </si>
  <si>
    <t>Crackers, graham PC, WG, 2 pk.</t>
  </si>
  <si>
    <t>200 .50 oz.</t>
  </si>
  <si>
    <t>Crackers, cinnamon, Bug Bites</t>
  </si>
  <si>
    <t>Provides 1 WGB</t>
  </si>
  <si>
    <t>Keebler 3010020150</t>
  </si>
  <si>
    <t>Crackers, animal, WG, IW</t>
  </si>
  <si>
    <t>TFF</t>
  </si>
  <si>
    <t>Linden 76809-30090</t>
  </si>
  <si>
    <t>Cookies, Mini Chocolate Chippers</t>
  </si>
  <si>
    <t>Distributor's Choice</t>
  </si>
  <si>
    <t>Cookies, Fortune</t>
  </si>
  <si>
    <t>300 ct.</t>
  </si>
  <si>
    <t>Quaker Hill Farm 9535-00004-2</t>
  </si>
  <si>
    <t>Chortles, Mini-Mini Graham Crackers, WG, chocolate</t>
  </si>
  <si>
    <t>100 .92 oz.</t>
  </si>
  <si>
    <t>Quaker Hill Farm 9535-00003-5</t>
  </si>
  <si>
    <t>Frito Lay 6239</t>
  </si>
  <si>
    <t>Chips, tortilla, round, whole grain, bulk</t>
  </si>
  <si>
    <t>Whole grain rich Crispy Rounds. 10 chips = 1 WGB</t>
  </si>
  <si>
    <t>8 16 oz.</t>
  </si>
  <si>
    <t>Frito Lay 30820</t>
  </si>
  <si>
    <t>Chips, Sunchips, harvest cheddar, WG</t>
  </si>
  <si>
    <t>104 .875 oz.</t>
  </si>
  <si>
    <t>Frito Lay 30821</t>
  </si>
  <si>
    <t>Chips, Sunchips, garden salsa, WG</t>
  </si>
  <si>
    <t>Frito Lay 33627</t>
  </si>
  <si>
    <t>Chips, SS, Baked Lays, SCO</t>
  </si>
  <si>
    <t>60 0.875 oz.</t>
  </si>
  <si>
    <t>Frito Lay 33625</t>
  </si>
  <si>
    <t>Chips, SS, Baked Lays, original</t>
  </si>
  <si>
    <t>Frito Lay 32078</t>
  </si>
  <si>
    <t>Chips, SS, Baked Lays, BBQ</t>
  </si>
  <si>
    <t>Frito Lay 23934</t>
  </si>
  <si>
    <t>Chips, original, kettle cooked, RF</t>
  </si>
  <si>
    <t>64 1.375 oz.</t>
  </si>
  <si>
    <t>Frito Lay 25111</t>
  </si>
  <si>
    <t>Chips, jalapeno cheddar, kettle cooked, RF</t>
  </si>
  <si>
    <t>Cape Cod 11765</t>
  </si>
  <si>
    <t>Chips, Cape Cod, plain, RF</t>
  </si>
  <si>
    <t>Frito Lay 56882</t>
  </si>
  <si>
    <t>Chips, baked, Ruffles, cheddar &amp; sour cream</t>
  </si>
  <si>
    <t>60 .875 oz.</t>
  </si>
  <si>
    <t>Frito Lay 09598</t>
  </si>
  <si>
    <t>Chips, applewood bbq, kettle cooked, RF</t>
  </si>
  <si>
    <t>GM 31933000</t>
  </si>
  <si>
    <t>Chex, Simply Chex, chocolate &amp; caramel, WG</t>
  </si>
  <si>
    <t>60 1.03 oz.</t>
  </si>
  <si>
    <t>GM 31932000</t>
  </si>
  <si>
    <t>Chex, Simply Chex, cheddar, WG</t>
  </si>
  <si>
    <t>60 0.92 oz.</t>
  </si>
  <si>
    <t>Sunshine 24100-79263</t>
  </si>
  <si>
    <t>Cheez It, Baked, WG, Original</t>
  </si>
  <si>
    <t>175 .75 oz.</t>
  </si>
  <si>
    <t>Sunshine 24100-10238</t>
  </si>
  <si>
    <t>Cheez It, Baked, WG, Atomic Cheddar</t>
  </si>
  <si>
    <t>Frito Lay 21910</t>
  </si>
  <si>
    <t>Cheetos, Puffs, RF</t>
  </si>
  <si>
    <t>72 .7 oz.</t>
  </si>
  <si>
    <t>Frito Lay 62984</t>
  </si>
  <si>
    <t>Cheetos, Oven Baked, Flamin' Hot</t>
  </si>
  <si>
    <t>Frito Lay 62933</t>
  </si>
  <si>
    <t>Cheetos, Oven Baked, Crunchy Cheese</t>
  </si>
  <si>
    <t>Frito Lay 21912</t>
  </si>
  <si>
    <t>Cheetos, Flamin' Hot Puffs, RF</t>
  </si>
  <si>
    <t>Frito Lay 36098</t>
  </si>
  <si>
    <t>Cheetos, Fantastix, Chili Cheese</t>
  </si>
  <si>
    <t>104 1.0 oz.</t>
  </si>
  <si>
    <t>GM 31915000</t>
  </si>
  <si>
    <t>Cereal Bars, Trix</t>
  </si>
  <si>
    <t>GM 31913000</t>
  </si>
  <si>
    <t>Cereal Bars, Golden Graham</t>
  </si>
  <si>
    <t>GM 31912000</t>
  </si>
  <si>
    <t>Cereal Bars, Fruity Cheerios</t>
  </si>
  <si>
    <t>GM 45577000</t>
  </si>
  <si>
    <t>Cereal Bars, Cocoa Puffs</t>
  </si>
  <si>
    <t>GM 455760000</t>
  </si>
  <si>
    <t>Cereal Bar, Cinnamon Toast Crunch</t>
  </si>
  <si>
    <t>Jack Links 10000007717</t>
  </si>
  <si>
    <t>Beef Jerky, teriyaki</t>
  </si>
  <si>
    <t>48 .85 oz.</t>
  </si>
  <si>
    <t>Self</t>
  </si>
  <si>
    <t>Jack Links 10000007721</t>
  </si>
  <si>
    <t>Beef Jerky, original</t>
  </si>
  <si>
    <t>McCain OIF00024A</t>
  </si>
  <si>
    <t>Potatoes, wedge, skin on, ovenable</t>
  </si>
  <si>
    <t>6 5#</t>
  </si>
  <si>
    <t>McCain 1000000496</t>
  </si>
  <si>
    <t>Potatoes, wedge, crispy ovenable, seasoned</t>
  </si>
  <si>
    <t>McCain OIF00215A</t>
  </si>
  <si>
    <t>Potatoes, tater tots, ovenable</t>
  </si>
  <si>
    <t>Simplot 10071179024361</t>
  </si>
  <si>
    <t>Potatoes, sweet puffs, ovenable</t>
  </si>
  <si>
    <t>6 2.5#</t>
  </si>
  <si>
    <t>Simplot 10071179299028</t>
  </si>
  <si>
    <t>Potatoes, Spudsters, mashed potato bites</t>
  </si>
  <si>
    <t>4 5#</t>
  </si>
  <si>
    <t>Idahoan 29700 00313</t>
  </si>
  <si>
    <t>Potato, instant, Real Potato Mix</t>
  </si>
  <si>
    <t>12 26 oz.</t>
  </si>
  <si>
    <t>McCain OIF03456</t>
  </si>
  <si>
    <t>Potato SMILES®</t>
  </si>
  <si>
    <t>6 4#</t>
  </si>
  <si>
    <t>McCain MFC05074</t>
  </si>
  <si>
    <t>French fries, sweet potato, ovenable, Cross Trax</t>
  </si>
  <si>
    <t>McCain MCF04566</t>
  </si>
  <si>
    <t>French fries, sweet potato, 7/16", ovenable, KK</t>
  </si>
  <si>
    <t>McCain MCL03622</t>
  </si>
  <si>
    <t>French fries, spicy spiral, ovenable, Redstone Canyon</t>
  </si>
  <si>
    <t>Simplot 10071179032182</t>
  </si>
  <si>
    <t>French fries, Sidewinder, Smokey BBQ</t>
  </si>
  <si>
    <t>Simplot 10071179032168</t>
  </si>
  <si>
    <t>French fries, Sidewinder</t>
  </si>
  <si>
    <t>McCain MCX04717</t>
  </si>
  <si>
    <t>French fries, ovenable, seasoned, 1/2"</t>
  </si>
  <si>
    <t>McCain MCF03761</t>
  </si>
  <si>
    <t>French fries, ovenable, 3/8" , KK</t>
  </si>
  <si>
    <t>Provides 2.0 MMA, 2.0 WGB and 1/8 cup RO per slice.</t>
  </si>
  <si>
    <t>90 5.49 oz.</t>
  </si>
  <si>
    <t>Schwan's 78673</t>
  </si>
  <si>
    <t>Pizza, Tony's Smart Pizza, 50/50 blend, 4x6, WG</t>
  </si>
  <si>
    <t>Provides 2.0 MMA, 2.0 WGB and 1/8 cup RO per slice</t>
  </si>
  <si>
    <t>96 4.60 oz.</t>
  </si>
  <si>
    <t>Schwan's 78359</t>
  </si>
  <si>
    <t>Pizza, MultiCheese garlic, French Bread, 6", WG</t>
  </si>
  <si>
    <t>Provides 2.0 MMA and 2.0 WGB per slice</t>
  </si>
  <si>
    <t>60 4.29 oz.</t>
  </si>
  <si>
    <t>Nardone's 40WUM2</t>
  </si>
  <si>
    <t>Provides 2.0 MMA, 2.0 WGB and 1/4 cup RO per slice</t>
  </si>
  <si>
    <t>40 5.5 oz.</t>
  </si>
  <si>
    <t>Letizio</t>
  </si>
  <si>
    <t>Schwan's 78368</t>
  </si>
  <si>
    <t>Pizza, cheese, Tony's 5" Round, Deep Dish, 100% Mozz., WG</t>
  </si>
  <si>
    <t>60 4.98 oz.</t>
  </si>
  <si>
    <t>Con Agra 77387-12514</t>
  </si>
  <si>
    <t>Pizza, cheese, The Max, 5" Lunch Round, WG</t>
  </si>
  <si>
    <t>Con Agra 77387-12671</t>
  </si>
  <si>
    <t>Pizza, cheese, The Max Stuffed Crust, WG</t>
  </si>
  <si>
    <t>72 4.84 oz.</t>
  </si>
  <si>
    <t>Schwan's 78356</t>
  </si>
  <si>
    <t>Pizza, cheese, French Bread, 6", WG</t>
  </si>
  <si>
    <t>Schwan's 78398</t>
  </si>
  <si>
    <t>9 16"</t>
  </si>
  <si>
    <t>Schwan's 78985</t>
  </si>
  <si>
    <t>Pizza, cheese, Big Daddy Bold, rolled edge, WG</t>
  </si>
  <si>
    <t>Provides 2.0 MMA, 3.0 WGB and 1/8 cup RO per slice</t>
  </si>
  <si>
    <t>Nardone's 40WRMNY2</t>
  </si>
  <si>
    <t>40 5.35</t>
  </si>
  <si>
    <t>Schwan's 78637</t>
  </si>
  <si>
    <t>Pizza, 4 cheese, Big Daddy Primo, rising crust, WG</t>
  </si>
  <si>
    <t>Pizza shell, half sheet, par baked, WG</t>
  </si>
  <si>
    <t>24 16 oz.</t>
  </si>
  <si>
    <t>DeIorios 2766</t>
  </si>
  <si>
    <t>Pizza shell, 16", white whole wheat, parbaked</t>
  </si>
  <si>
    <t>16 20 oz.</t>
  </si>
  <si>
    <t>DeIorios 532</t>
  </si>
  <si>
    <t>Pizza shell 16", white whole wheat, raw dough</t>
  </si>
  <si>
    <t>22 24 oz.</t>
  </si>
  <si>
    <t>Bridgford Foods Corp 6729</t>
  </si>
  <si>
    <t>Dough, sheet, white whole wheat</t>
  </si>
  <si>
    <t>Layer pack.  1 oz. provides 1.0 WGB</t>
  </si>
  <si>
    <t>15 24 oz.</t>
  </si>
  <si>
    <t>Con Agra 77387-12685</t>
  </si>
  <si>
    <t>Breadstick, cheese filled, MaxStix, WG</t>
  </si>
  <si>
    <t>One stick provides 1.0 MMA and .75 WGB.</t>
  </si>
  <si>
    <t>192 1.93 oz.</t>
  </si>
  <si>
    <t>Tasty Brands 00803WG</t>
  </si>
  <si>
    <t>Shells, stuffed cheese, WG</t>
  </si>
  <si>
    <t>224 2.31 oz.</t>
  </si>
  <si>
    <t>Uncle Ben's U45532</t>
  </si>
  <si>
    <t>Rice, WG, chicken flavor</t>
  </si>
  <si>
    <t>1/2 cup cooked provides .75 WGB</t>
  </si>
  <si>
    <t>6 1.5#</t>
  </si>
  <si>
    <t>Uncle Ben's U12111</t>
  </si>
  <si>
    <t>Rice, WG, brown</t>
  </si>
  <si>
    <t>1/2 cup cooked provides 1.0 WGB</t>
  </si>
  <si>
    <t>1 25#</t>
  </si>
  <si>
    <t>Uncle Ben's U03008</t>
  </si>
  <si>
    <t>Rice, Spanish style</t>
  </si>
  <si>
    <t>NOT Whole Grain</t>
  </si>
  <si>
    <t>6 36 oz.</t>
  </si>
  <si>
    <t>Tasty Brands 00834WG</t>
  </si>
  <si>
    <t xml:space="preserve">Ravioli, cheese, mini WG </t>
  </si>
  <si>
    <t>1547 .31 oz.</t>
  </si>
  <si>
    <t>Schreiber 34415</t>
  </si>
  <si>
    <t>Quinoa, white</t>
  </si>
  <si>
    <t>Ambrosia</t>
  </si>
  <si>
    <t>2 5#</t>
  </si>
  <si>
    <t>Tasty Brands 00801WG</t>
  </si>
  <si>
    <t>Lasagna roll up, cheese, WG</t>
  </si>
  <si>
    <t>1 ea. provides 2.0 MMA and 1.0 WGB</t>
  </si>
  <si>
    <t>110 4.3 oz.</t>
  </si>
  <si>
    <t>Foothill V413-05190</t>
  </si>
  <si>
    <t>Seasoning, taco, RS</t>
  </si>
  <si>
    <t>5#</t>
  </si>
  <si>
    <t>Foothill S162-F6190</t>
  </si>
  <si>
    <t>Seasoning, cilantro lime</t>
  </si>
  <si>
    <t>Fat free, no added MSG, TFF</t>
  </si>
  <si>
    <t>10 6 oz.</t>
  </si>
  <si>
    <t>Foothill S140-G1190</t>
  </si>
  <si>
    <t>Seasoning, Asian stir fry</t>
  </si>
  <si>
    <t>10 6.82 oz.</t>
  </si>
  <si>
    <t>Smucker's 5150006961</t>
  </si>
  <si>
    <t>Sandwich, PBJ strawberry, crustless, IW</t>
  </si>
  <si>
    <t>72 2.6 oz.</t>
  </si>
  <si>
    <t>CORE</t>
  </si>
  <si>
    <t>Advance Pierre 92123</t>
  </si>
  <si>
    <t>72 2.8 oz.</t>
  </si>
  <si>
    <t>Smucker's 5150006960</t>
  </si>
  <si>
    <t>Sandwich, PBJ, grape, crustless, IW</t>
  </si>
  <si>
    <t>Smokewood Foods RR01011</t>
  </si>
  <si>
    <t>Taco tubs, WG</t>
  </si>
  <si>
    <t>3 x5 inch.</t>
  </si>
  <si>
    <t>200 ct.</t>
  </si>
  <si>
    <t>Taco shell, 5 inch</t>
  </si>
  <si>
    <t>Kraft 80705</t>
  </si>
  <si>
    <t>Stuffing mix, chicken flavor</t>
  </si>
  <si>
    <t>Stove Top.   No substitute</t>
  </si>
  <si>
    <t>6 48 oz.</t>
  </si>
  <si>
    <t>Kraft/Heinz</t>
  </si>
  <si>
    <t>Campbell 00016</t>
  </si>
  <si>
    <t>Soup, tomato</t>
  </si>
  <si>
    <t>Campbell's Classic Tomato</t>
  </si>
  <si>
    <t>12 50 oz.</t>
  </si>
  <si>
    <t>Campbell 01256</t>
  </si>
  <si>
    <t>Soup, chicken noodle</t>
  </si>
  <si>
    <t>Campbell's Classic Chicken Noodle</t>
  </si>
  <si>
    <t>Major 90546</t>
  </si>
  <si>
    <t>Soup base, vegetable, LS</t>
  </si>
  <si>
    <t>6 1#</t>
  </si>
  <si>
    <t>Major 90366</t>
  </si>
  <si>
    <t>Soup base, chicken, LS</t>
  </si>
  <si>
    <t>Major 90416</t>
  </si>
  <si>
    <t>Soup base, beef LS</t>
  </si>
  <si>
    <t>Stanislaus 71933-12521-4</t>
  </si>
  <si>
    <t>Sauce, spaghetti</t>
  </si>
  <si>
    <t>Al Dente</t>
  </si>
  <si>
    <t>6 #10</t>
  </si>
  <si>
    <t>Don Pepino 1005</t>
  </si>
  <si>
    <t>Sauce, pizza</t>
  </si>
  <si>
    <t>All Natural, prepared from vine ripened tomatoes</t>
  </si>
  <si>
    <t>Angele Mia 42203</t>
  </si>
  <si>
    <t>Sauce, marinara, no salt added</t>
  </si>
  <si>
    <t>4.409 oz. serving = 1/2 cup RO vegetable.</t>
  </si>
  <si>
    <t>Pudding, RTS, vanilla, TFF</t>
  </si>
  <si>
    <t>RTS.  Trans fat free</t>
  </si>
  <si>
    <t>Pudding, RTS, chocolate, TFF</t>
  </si>
  <si>
    <t>Noodles, chow mein</t>
  </si>
  <si>
    <t>Foothill G406-F6700</t>
  </si>
  <si>
    <t>8 14.1 oz.</t>
  </si>
  <si>
    <t>Foothill G405-F6700</t>
  </si>
  <si>
    <t>Gravy mix, brown</t>
  </si>
  <si>
    <t>Brown instant mix.  210 mg sodium or less per serving.</t>
  </si>
  <si>
    <t>Gelatin mix, red assorted</t>
  </si>
  <si>
    <t>12 24 oz.</t>
  </si>
  <si>
    <t>Gelatin mix, citrus assorted</t>
  </si>
  <si>
    <t>Food release spray</t>
  </si>
  <si>
    <t>6 16.5 oz.</t>
  </si>
  <si>
    <t>Cudahy 12254</t>
  </si>
  <si>
    <t>Bacon bits, real</t>
  </si>
  <si>
    <t>1/4 inch</t>
  </si>
  <si>
    <t>10#</t>
  </si>
  <si>
    <t>Old Neighborhood 720</t>
  </si>
  <si>
    <t>Turkey, breast, Thin 'n Trim</t>
  </si>
  <si>
    <t>99% fat free; 2-piece breast</t>
  </si>
  <si>
    <t>2 7# avg,</t>
  </si>
  <si>
    <t>MAP</t>
  </si>
  <si>
    <t>Jennie-O 846902</t>
  </si>
  <si>
    <t>Turkey, breast, browned</t>
  </si>
  <si>
    <t>1 15.6#</t>
  </si>
  <si>
    <t>Chicken of the Sea 48000-01164</t>
  </si>
  <si>
    <t>Tuna, light</t>
  </si>
  <si>
    <t>24 12 oz.</t>
  </si>
  <si>
    <t>Starkist 514540</t>
  </si>
  <si>
    <t>Tuna, chunk light low sodium, water packed</t>
  </si>
  <si>
    <t>Hormel 18362</t>
  </si>
  <si>
    <t>Fast 'n Easy. 160 1.0 oz.</t>
  </si>
  <si>
    <t>Jones Dairy Farm 28510</t>
  </si>
  <si>
    <t>Sausage, link, lower sodium</t>
  </si>
  <si>
    <t>Jennie-O 613810</t>
  </si>
  <si>
    <t>137 1.17 oz. patties.  One 1.17 patty provides 1.0 MMA</t>
  </si>
  <si>
    <t>Jones  18859</t>
  </si>
  <si>
    <t>1 - 1.52 oz. patty = 1 MMA</t>
  </si>
  <si>
    <t>Jones  18657</t>
  </si>
  <si>
    <t>Hormel 40634</t>
  </si>
  <si>
    <t>Salami, genoa</t>
  </si>
  <si>
    <t>Old Neighborhood 579</t>
  </si>
  <si>
    <t>Roast Beef, rare, Thin 'n Trim</t>
  </si>
  <si>
    <t>Made from 100% fresh domestic USDA Select or higher top rounds; completely denuded; cap removed</t>
  </si>
  <si>
    <t>1 15# avg.</t>
  </si>
  <si>
    <t>Jennie-O 213008</t>
  </si>
  <si>
    <t>Pepperoni, turkey</t>
  </si>
  <si>
    <t>15 slices per oz.  1.32 oz. provides 1.0 MMA</t>
  </si>
  <si>
    <t>8 2.5#</t>
  </si>
  <si>
    <t>Tyson 103112</t>
  </si>
  <si>
    <t>Pepperoni, sliced</t>
  </si>
  <si>
    <t>Pizzano® Pepperoni, Irregular Sliced</t>
  </si>
  <si>
    <t>2 12.5#</t>
  </si>
  <si>
    <t>Old Neighborhood 602</t>
  </si>
  <si>
    <t>Ham, baked, Thin 'n Trim</t>
  </si>
  <si>
    <t>97% fat free</t>
  </si>
  <si>
    <t>2 6# avg.</t>
  </si>
  <si>
    <t>Hormel 13507</t>
  </si>
  <si>
    <t>Ham, 4x6 boneless.</t>
  </si>
  <si>
    <t xml:space="preserve">Ham and water.  95% fat free. </t>
  </si>
  <si>
    <t>2 13#</t>
  </si>
  <si>
    <t>Jennie-O 612620</t>
  </si>
  <si>
    <t>Frankfurter, turkey, RS, uncured</t>
  </si>
  <si>
    <t>CN labeled. Provides 2 MMA ea.</t>
  </si>
  <si>
    <t>20#</t>
  </si>
  <si>
    <t>Amour 27815-48169</t>
  </si>
  <si>
    <t>Frankfurter, low sodium, beef, 8:1</t>
  </si>
  <si>
    <t>Kayem 1018</t>
  </si>
  <si>
    <t>Frankfurter, low sodium, 8:1</t>
  </si>
  <si>
    <t>Made with beef and pork.  360 MG sodium per serving.</t>
  </si>
  <si>
    <t>4 3#</t>
  </si>
  <si>
    <t>Highliner Foods 26264</t>
  </si>
  <si>
    <t>Fish, pollack bites, WG, FC</t>
  </si>
  <si>
    <t>8 ea. @ .50 oz. provides 2.0 MMA and 1.50 WGB</t>
  </si>
  <si>
    <t>Highliner Foods 06591</t>
  </si>
  <si>
    <t>Old Neighborhood 701</t>
  </si>
  <si>
    <t>Chicken, Buffalo style</t>
  </si>
  <si>
    <t>2 7# avg.</t>
  </si>
  <si>
    <t>Meisterchef 2551</t>
  </si>
  <si>
    <t>Bologna</t>
  </si>
  <si>
    <t>Bacon, turkey</t>
  </si>
  <si>
    <t>Fully cooked.  5.6 slices provides 1.0 MMA</t>
  </si>
  <si>
    <t>12 50 ct.</t>
  </si>
  <si>
    <t>Cudahy 12033</t>
  </si>
  <si>
    <t>Bacon, round, FC</t>
  </si>
  <si>
    <t>192 count.</t>
  </si>
  <si>
    <t>Armour  27815-29185</t>
  </si>
  <si>
    <t>Bacon, FC, reduced sodium</t>
  </si>
  <si>
    <t>Fully cooked sliced bacon.   30% less sodium.</t>
  </si>
  <si>
    <t>2 1.73#</t>
  </si>
  <si>
    <t>Smart Snack Entree.   Provides 2.0 MMA</t>
  </si>
  <si>
    <t>Tyson 6147-928</t>
  </si>
  <si>
    <t>Chicken, wings, boneless, breaded, WG, Honey Sriracha</t>
  </si>
  <si>
    <t>88 5.18 oz.</t>
  </si>
  <si>
    <t>Tyson 5210-928</t>
  </si>
  <si>
    <t>Chicken, Wings of Fire, unbreaded, FC</t>
  </si>
  <si>
    <t>278 1.15 oz.</t>
  </si>
  <si>
    <t>Brakebush 5810</t>
  </si>
  <si>
    <t>Chicken, tender, GF, FC</t>
  </si>
  <si>
    <t>Smart Shapes Gluten free FC chicken breast strips.  4 ea. @ 1.1 oz. provides 2.0 MMA.</t>
  </si>
  <si>
    <t>145 1.1 oz.</t>
  </si>
  <si>
    <t>Proview 63230-WG</t>
  </si>
  <si>
    <t>Chicken, tender, fritter with rib meat</t>
  </si>
  <si>
    <t>3 ea. @ 1.75 oz. provides 2.0 MMA and 2.0 WGB.</t>
  </si>
  <si>
    <t>52 5.25 oz.</t>
  </si>
  <si>
    <t>Gold Kist 6216</t>
  </si>
  <si>
    <t>Chicken, tender, breaded, WG, FC, "PhD", white and dark meat</t>
  </si>
  <si>
    <t>Fully cooked wings glazed in a fiery pepper sauce</t>
  </si>
  <si>
    <t>32 3.4 oz.</t>
  </si>
  <si>
    <t>Proview 46109-WG</t>
  </si>
  <si>
    <t>Chicken, tender, breaded, spicy, FC, WG, white meat</t>
  </si>
  <si>
    <t>3 ea. @ 1.3 oz. provides 2.0 MMA and 1.0 WGB.</t>
  </si>
  <si>
    <t>120 3.9 oz.</t>
  </si>
  <si>
    <t>Tyson 070332-928</t>
  </si>
  <si>
    <t>Chicken, tender, breaded, crispy, WG, MWWM</t>
  </si>
  <si>
    <t>3 ea. @ 1.41 oz. provides 2.0 MMA and 1.0 WGB.</t>
  </si>
  <si>
    <t>117 4.23 oz.</t>
  </si>
  <si>
    <t>Tyson 002940-928</t>
  </si>
  <si>
    <t>15 ea. @ .257 oz. provides 2.0 MMA and 1.0 WGB</t>
  </si>
  <si>
    <t>124 87 g.</t>
  </si>
  <si>
    <t>Gold Kist 110452</t>
  </si>
  <si>
    <t>Chicken, popcorn, breaded, FC, WG, Smackers, white and dark meat</t>
  </si>
  <si>
    <t>10 ea. @ .43 oz. provides 2.0 MMA and 1.0 WGB.</t>
  </si>
  <si>
    <t>108 4.3 oz.</t>
  </si>
  <si>
    <t>Gold Kist 110458</t>
  </si>
  <si>
    <t>Chicken, popcorn, breaded, FC, WG, Smackers, dark meat</t>
  </si>
  <si>
    <t>Tyson 70368</t>
  </si>
  <si>
    <t>Chicken, popcorn, breaded, FC, WG with rib meat</t>
  </si>
  <si>
    <t>96 4.29 oz.</t>
  </si>
  <si>
    <t>Tyson 5567</t>
  </si>
  <si>
    <t>Chicken, patty, spicy, WG with bags</t>
  </si>
  <si>
    <t>Provides 2.0 MMA and .75 WGB. New Tyson code.</t>
  </si>
  <si>
    <t>75 3.0 oz.</t>
  </si>
  <si>
    <t>Gold Kist 6616</t>
  </si>
  <si>
    <t>Chicken, patty, breaded, WG, FC, "PhD", white and dark meat</t>
  </si>
  <si>
    <t>Provides 2.0 MMA and 1.0 WGB.</t>
  </si>
  <si>
    <t>120 3.90 oz.</t>
  </si>
  <si>
    <t>Tyson 070312-928</t>
  </si>
  <si>
    <t>Chicken, patty, breaded, spicy, MWWM, WG, white meat</t>
  </si>
  <si>
    <t>132 3.75 oz.</t>
  </si>
  <si>
    <t>Tyson 070304-928</t>
  </si>
  <si>
    <t>Chicken, patty, breaded WG crispy, white and dark meat</t>
  </si>
  <si>
    <t>5 ea. @ .6 oz. provides 2.0 MMA and 1.0 WGB. CN labeled.</t>
  </si>
  <si>
    <t>540 .60 oz.</t>
  </si>
  <si>
    <t>Gold Kist 7518</t>
  </si>
  <si>
    <t>Chicken, nugget, breaded, whole muscle, FC, WG, white meat</t>
  </si>
  <si>
    <t>148 3.54 oz.</t>
  </si>
  <si>
    <t>Proview 40015-WG</t>
  </si>
  <si>
    <t>Chicken, nugget, breaded, WG, FC, white meat</t>
  </si>
  <si>
    <t>Chris P Chicken. 5 ea. @ .75 oz. provides 2.0 MMA and 1.25 WGB.</t>
  </si>
  <si>
    <t>128 3.75 oz.</t>
  </si>
  <si>
    <t>Gold Kist 6116</t>
  </si>
  <si>
    <t>Chicken, nugget, breaded, WG, FC, "PhD", white and dark meat</t>
  </si>
  <si>
    <t>Chicken, nugget, breaded, MWWM, WG, white meat</t>
  </si>
  <si>
    <t>121 3.95 oz.</t>
  </si>
  <si>
    <t>Chicken, nugget, breaded WG crispy, white and dark meat</t>
  </si>
  <si>
    <t>150 3.50 oz.</t>
  </si>
  <si>
    <t>3 ea. @ .917 oz. provides 2.0 MMA</t>
  </si>
  <si>
    <t xml:space="preserve">58 2.75 oz. </t>
  </si>
  <si>
    <t>Tyson 4316-928</t>
  </si>
  <si>
    <t>Chicken, filet, raw, IQF, 4.0 oz.</t>
  </si>
  <si>
    <t>Gold Kist 7516</t>
  </si>
  <si>
    <t>No artificial ingredients.</t>
  </si>
  <si>
    <t>40 4.0 oz.</t>
  </si>
  <si>
    <t>Tyson 038350-928</t>
  </si>
  <si>
    <t>Chicken, filet, grilled 3.0 oz., GF, with soy</t>
  </si>
  <si>
    <t>Gold Kist 7520</t>
  </si>
  <si>
    <t>Chicken, filet, FC Grilled Whole Muscle</t>
  </si>
  <si>
    <t>54 3.0 oz.</t>
  </si>
  <si>
    <t>Chicken, filet, breaded, whole muscle, WG 4.0 oz., no soy</t>
  </si>
  <si>
    <t xml:space="preserve">Chris P.Chicken.  Provides 2.0 MMA and 1.0 WGB. </t>
  </si>
  <si>
    <t>120 4.0 oz.</t>
  </si>
  <si>
    <t>Tyson 070302-928</t>
  </si>
  <si>
    <t>Chicken, filet, breaded, MWWM, WG</t>
  </si>
  <si>
    <t xml:space="preserve">Golden crispy, made with whole muscle.  </t>
  </si>
  <si>
    <t>Tyson 070300-928</t>
  </si>
  <si>
    <t>Chicken, filet, breaded whole muscle, WG, 4.0 oz., with soy</t>
  </si>
  <si>
    <t>148 4.0 oz.</t>
  </si>
  <si>
    <t>Tyson 026435-928</t>
  </si>
  <si>
    <t>Chicken, drumstick, glazed</t>
  </si>
  <si>
    <t>1 pc. Provides 2.5 MMA</t>
  </si>
  <si>
    <t>105 92 g.</t>
  </si>
  <si>
    <t>Advance Pierre 2417</t>
  </si>
  <si>
    <t>Chicken, dippers, teriyaki, .75 oz.</t>
  </si>
  <si>
    <t>Smart Picks™ Flamebroiled Chicken Breast Dipper with Teriyaki. 4 = 2.0 MMA.</t>
  </si>
  <si>
    <t>400 .75 oz.</t>
  </si>
  <si>
    <t>Chicken, diced, all white meat</t>
  </si>
  <si>
    <t>Yang's 5th Taste 15552-4</t>
  </si>
  <si>
    <t>Chicken, Asian, Mandarin Orange</t>
  </si>
  <si>
    <t>Yang's 5th Taste 15563-0</t>
  </si>
  <si>
    <t>Chicken, Asian, General Tso</t>
  </si>
  <si>
    <t>Yang's 5th Taste 15554-8</t>
  </si>
  <si>
    <t>Chicken, Asian, BBQ Teriyaki</t>
  </si>
  <si>
    <t>Extra Lean</t>
  </si>
  <si>
    <t>Old Neighborhood 885</t>
  </si>
  <si>
    <t>170 2.82 oz. serving each provides 2.0 MMA</t>
  </si>
  <si>
    <t>30#</t>
  </si>
  <si>
    <t>Advance Pierre 68249</t>
  </si>
  <si>
    <t>Beef, shaved steak, FC</t>
  </si>
  <si>
    <t xml:space="preserve">Beef, ground, 80/20      </t>
  </si>
  <si>
    <t>JTM 5813CE</t>
  </si>
  <si>
    <t>Beef,  FC, seasoned Philly Steak</t>
  </si>
  <si>
    <t>Poland Spring 88205</t>
  </si>
  <si>
    <t>40 16.9 oz.</t>
  </si>
  <si>
    <t>Poland Spring 90452</t>
  </si>
  <si>
    <t>Sparkling.  100% juice provides 1 cup fruit per can.</t>
  </si>
  <si>
    <t>24 8.0 oz.</t>
  </si>
  <si>
    <t>Switch</t>
  </si>
  <si>
    <t>Juice. Switch, Watermelon Strawberry</t>
  </si>
  <si>
    <t>Juice. Switch, Orange Tangerine</t>
  </si>
  <si>
    <t>Juice. Switch, Kiwi Berry</t>
  </si>
  <si>
    <t>Juice. Switch, Fruit Punch</t>
  </si>
  <si>
    <t>100&amp; fruit and vegetable juice.  Provides 1/2 cup other vegetable</t>
  </si>
  <si>
    <t>70 4.0 oz.</t>
  </si>
  <si>
    <t>Country Pure 45711</t>
  </si>
  <si>
    <t>Juice, V-blend, Wango Mango</t>
  </si>
  <si>
    <t>Country Pure 45710</t>
  </si>
  <si>
    <t>Juice, V-blend, Dragon Punch</t>
  </si>
  <si>
    <t>Country Pure 45712</t>
  </si>
  <si>
    <t>Juice, V-blend, Cherry Star</t>
  </si>
  <si>
    <t>100% juice.  Foil lid.</t>
  </si>
  <si>
    <t>96 4.0 oz.</t>
  </si>
  <si>
    <t>Juice, grape</t>
  </si>
  <si>
    <t>40 4.23 oz.</t>
  </si>
  <si>
    <t>Apple &amp; Eve 24023</t>
  </si>
  <si>
    <t>Juice, Fruitable Plus, Tropical Twist</t>
  </si>
  <si>
    <t>Juice, fruit punch</t>
  </si>
  <si>
    <t>Straw attached. No substitute. 100% juice.</t>
  </si>
  <si>
    <t>Apple &amp; Eve 86003</t>
  </si>
  <si>
    <t>Juice, box, orange and tangerine, shelf stable</t>
  </si>
  <si>
    <t>Apple &amp; Eve 86000</t>
  </si>
  <si>
    <t>Juice, box, apple, shelf stable</t>
  </si>
  <si>
    <t>Juice, apple</t>
  </si>
  <si>
    <t>eco carton with straw hole.   100% juice.</t>
  </si>
  <si>
    <t>Country Pure 45720</t>
  </si>
  <si>
    <t>Juice 4U, Twisted Melon</t>
  </si>
  <si>
    <t>Country Pure 45717</t>
  </si>
  <si>
    <t>Juice 4U, Merry Cherry</t>
  </si>
  <si>
    <t>Country Pure 45719</t>
  </si>
  <si>
    <t>Juice 4U, Citrus Blast</t>
  </si>
  <si>
    <t>Country Pure 45716</t>
  </si>
  <si>
    <t>Juice 4U, Blue Razz</t>
  </si>
  <si>
    <t>Breakfast Blend decaf. No substitute.</t>
  </si>
  <si>
    <t>64 2.5 oz.</t>
  </si>
  <si>
    <t xml:space="preserve">New England Coffee 009600   </t>
  </si>
  <si>
    <t>Coffee, pouch, decaf</t>
  </si>
  <si>
    <t>Breakfast Blend. No substitute.</t>
  </si>
  <si>
    <t>New England Coffee 004600</t>
  </si>
  <si>
    <t>Coffee, pouch</t>
  </si>
  <si>
    <t>Provides 1.5 MMA and .75 WGB per serving</t>
  </si>
  <si>
    <t>24 153 g.</t>
  </si>
  <si>
    <t>Mr. Sips 300151</t>
  </si>
  <si>
    <t>Pizza, cheese, 6" GF</t>
  </si>
  <si>
    <t>Provides 1.5 MMA per serving. BREAD?</t>
  </si>
  <si>
    <t>16 5.0 oz.</t>
  </si>
  <si>
    <t>Mr. Sips 300950</t>
  </si>
  <si>
    <t>Macaroni &amp; cheese, IW, tray, GF</t>
  </si>
  <si>
    <t>Provides 2.5 MMA per serving. BREAD?</t>
  </si>
  <si>
    <t>12 5.5 oz.</t>
  </si>
  <si>
    <t>Mr. Sips 300152</t>
  </si>
  <si>
    <t>Chicken chunks, IW, tray, GF</t>
  </si>
  <si>
    <t>Provides .5 WGB.</t>
  </si>
  <si>
    <t>24 75 g.</t>
  </si>
  <si>
    <t>Mr. Sips 300154</t>
  </si>
  <si>
    <t>Bun, hot dog, IW, GF</t>
  </si>
  <si>
    <t>24 79 g.</t>
  </si>
  <si>
    <t>Mr. Sips 300155</t>
  </si>
  <si>
    <t>Bun, hamburger, IW, GF</t>
  </si>
  <si>
    <t>24 1.5 oz.</t>
  </si>
  <si>
    <t>Mr. Sips 300156</t>
  </si>
  <si>
    <t>Bread, slice, IW, GF</t>
  </si>
  <si>
    <t>USDA grade B</t>
  </si>
  <si>
    <t>Vegetable medley, broccoli, cauliflower, carrot, frozen</t>
  </si>
  <si>
    <t>Strawberries, IQF</t>
  </si>
  <si>
    <t>Pineapple, tidbits, unsweetened, canned</t>
  </si>
  <si>
    <t>Pineapple, chunks, unsweetened, canned</t>
  </si>
  <si>
    <t>Peas, frozen</t>
  </si>
  <si>
    <t>No substitute</t>
  </si>
  <si>
    <t>Del Monte Foods 2002203</t>
  </si>
  <si>
    <t>Pears, sliced, juice pack, canned</t>
  </si>
  <si>
    <t>Del Monte Foods 2001707</t>
  </si>
  <si>
    <t>Peaches, diced, cling, light syrup, canned</t>
  </si>
  <si>
    <t>Oranges, mandarin, whole segments only, light syrup, canned</t>
  </si>
  <si>
    <t>1 WG bread and 1/4 cup other per 5 pc serving. 178 Svgs per case.</t>
  </si>
  <si>
    <t>Tasty Brand 33504</t>
  </si>
  <si>
    <t>Onion Rings, breaded, WG</t>
  </si>
  <si>
    <t>Olives, black, pitted, sliced, canned</t>
  </si>
  <si>
    <t>Simplot 10071179522768</t>
  </si>
  <si>
    <t>Edamame, Shelled, frozen</t>
  </si>
  <si>
    <t>Carrots, crinkle cut, frozen</t>
  </si>
  <si>
    <t>Broccoli, floret, frozen</t>
  </si>
  <si>
    <t>Blueberries, IQF</t>
  </si>
  <si>
    <t>Beans, green cuts, frozen</t>
  </si>
  <si>
    <t>Applesauce, unsweetened, canned</t>
  </si>
  <si>
    <t>USDA grade A</t>
  </si>
  <si>
    <t>Apples, sliced, water packed, canned</t>
  </si>
  <si>
    <t>Pouch</t>
  </si>
  <si>
    <t>60 1.5 oz.</t>
  </si>
  <si>
    <t>Ken's 630B3</t>
  </si>
  <si>
    <t>Dressing, raspberry vinaigrette, FF, PC</t>
  </si>
  <si>
    <t>Ken's 789B3</t>
  </si>
  <si>
    <t>Dressing, ranch, PC</t>
  </si>
  <si>
    <t>Ken's 041B3</t>
  </si>
  <si>
    <t>Dressing, ranch lite, PC</t>
  </si>
  <si>
    <t>100 1.5 oz.</t>
  </si>
  <si>
    <t>Ken's 0708A5</t>
  </si>
  <si>
    <t>Dressing, ranch lite, cup</t>
  </si>
  <si>
    <t>246 12 g.</t>
  </si>
  <si>
    <t>Bay Valley 304-149D-0194</t>
  </si>
  <si>
    <t>Dressing, ranch lite, 12 gram PC</t>
  </si>
  <si>
    <t>Bay Valley 304-160D-0194</t>
  </si>
  <si>
    <t>Dressing, Italian lite, 12 gram PC</t>
  </si>
  <si>
    <t>Ken's 031B3</t>
  </si>
  <si>
    <t>Dressing, parmesan and peppercorn, PC</t>
  </si>
  <si>
    <t>Ken's 801B3</t>
  </si>
  <si>
    <t>Dressing, Italian lite, PC</t>
  </si>
  <si>
    <t>Ken's 572B3</t>
  </si>
  <si>
    <t>Dressing, honey mustard, PC</t>
  </si>
  <si>
    <t>Ken's 788B3</t>
  </si>
  <si>
    <t>Dressing, Greek, PC</t>
  </si>
  <si>
    <t>Ken's 827B3</t>
  </si>
  <si>
    <t>Bay Valley 304-166D-0914</t>
  </si>
  <si>
    <t>Ken's 1057B3</t>
  </si>
  <si>
    <t>Dressing, balsamic vinaigrette, PC</t>
  </si>
  <si>
    <t>Yo-Kids Assorted</t>
  </si>
  <si>
    <t>48 4.0 oz.</t>
  </si>
  <si>
    <t>Stoneyfield 09062</t>
  </si>
  <si>
    <t>Yogurt, Yo-Kids organic assortment Pack, 4 oz.</t>
  </si>
  <si>
    <t>Dannon 2733</t>
  </si>
  <si>
    <t>Dannon 2732</t>
  </si>
  <si>
    <t>Dannon 2731</t>
  </si>
  <si>
    <t>Parfait Pro</t>
  </si>
  <si>
    <t>6 64 oz.</t>
  </si>
  <si>
    <t>GM 16632000</t>
  </si>
  <si>
    <t>Yogurt, Parfait Pro, vanilla, lowfat</t>
  </si>
  <si>
    <t>GM 16631000</t>
  </si>
  <si>
    <t>Yogurt, Parfait Pro, strawberry, lowfat</t>
  </si>
  <si>
    <t>6 32 oz.</t>
  </si>
  <si>
    <t>Stonyfield 00520</t>
  </si>
  <si>
    <t>Yogurt, lowfat, vanilla  organic</t>
  </si>
  <si>
    <t>Oikos nonfat Greek.</t>
  </si>
  <si>
    <t>12 5.3 oz.</t>
  </si>
  <si>
    <t>Dannon 2717</t>
  </si>
  <si>
    <t>Yogurt, Greek, vanilla, nonfat</t>
  </si>
  <si>
    <t>Oikos nonfat Greek fruit on the bottom.</t>
  </si>
  <si>
    <t>Dannon 2715</t>
  </si>
  <si>
    <t>Yogurt, Greek, strawberry, nonfat</t>
  </si>
  <si>
    <t>Dannon 2716</t>
  </si>
  <si>
    <t>Yogurt, Greek, blueberry, nonfat</t>
  </si>
  <si>
    <t>A list compliant</t>
  </si>
  <si>
    <t>12 6.0 oz.</t>
  </si>
  <si>
    <t>YoCrunch 000466750000105</t>
  </si>
  <si>
    <t>Yogurt, granola topped strawberry</t>
  </si>
  <si>
    <t>Non fat vanilla bags</t>
  </si>
  <si>
    <t>4 6#</t>
  </si>
  <si>
    <t>Dannon Pro 1931</t>
  </si>
  <si>
    <t>Yogurt, bulk, lowfat or nonfat vanilla</t>
  </si>
  <si>
    <t>Multi-serve, Non fat vanilla only</t>
  </si>
  <si>
    <t>Upstate Farms 9866</t>
  </si>
  <si>
    <t>On Top Regular flavor</t>
  </si>
  <si>
    <t>12 16 oz.</t>
  </si>
  <si>
    <t>Rich's 02559</t>
  </si>
  <si>
    <t>Topping, RTU bags</t>
  </si>
  <si>
    <t>Sauce, cheese, cheddar pouch</t>
  </si>
  <si>
    <t>Ultimate Cheddar Cheese dip. 1 MMA per cup.</t>
  </si>
  <si>
    <t>140 3.0 oz.</t>
  </si>
  <si>
    <t>Land O'Lakes 39911</t>
  </si>
  <si>
    <t>Sauce, cheese cup</t>
  </si>
  <si>
    <t>27 8.0 oz.</t>
  </si>
  <si>
    <t>Hershey's 754686001003</t>
  </si>
  <si>
    <t>Milk, FF chocolate, shelf stable, carton</t>
  </si>
  <si>
    <t>Hershey's 754686000259</t>
  </si>
  <si>
    <t>Milk, 1% lowfat white, shelf stable, carton</t>
  </si>
  <si>
    <t>30 1#</t>
  </si>
  <si>
    <t>360 1.0 oz.</t>
  </si>
  <si>
    <t>Creamer, shelf stable</t>
  </si>
  <si>
    <t>6 3#</t>
  </si>
  <si>
    <t>Kraft 61407</t>
  </si>
  <si>
    <t xml:space="preserve">Cream Cheese, whipped </t>
  </si>
  <si>
    <t xml:space="preserve"> 100 1.0 oz.</t>
  </si>
  <si>
    <t>96 1.0 oz.</t>
  </si>
  <si>
    <t>Bongard's 40240</t>
  </si>
  <si>
    <t>168 1.0 oz.</t>
  </si>
  <si>
    <t>Land O'Lakes 59703</t>
  </si>
  <si>
    <t>Cheese, string, mozzarella</t>
  </si>
  <si>
    <t>Cheese, sticks, mild cheddar RF</t>
  </si>
  <si>
    <t>Cheese, shredded, Mozzarella part skim, low moisture</t>
  </si>
  <si>
    <t>80-10-10 Mozz./Prov./Cheddar</t>
  </si>
  <si>
    <t xml:space="preserve">20# </t>
  </si>
  <si>
    <t>Arezzio 7140627</t>
  </si>
  <si>
    <t>Cheese, shredded blend</t>
  </si>
  <si>
    <t>2 12#</t>
  </si>
  <si>
    <t>Cheese, Provolone</t>
  </si>
  <si>
    <t>4 2.5#</t>
  </si>
  <si>
    <t>Cheese, Feta crumbled</t>
  </si>
  <si>
    <t>Land O'Lakes 44261</t>
  </si>
  <si>
    <t>Land O'Lakes 44238</t>
  </si>
  <si>
    <t>Cheese American White</t>
  </si>
  <si>
    <t>Smart Balance</t>
  </si>
  <si>
    <t>Ventura Foods 17338</t>
  </si>
  <si>
    <t>Butter spread, tub</t>
  </si>
  <si>
    <t>600 .5 oz.</t>
  </si>
  <si>
    <t>Ventura Foods 17339</t>
  </si>
  <si>
    <t>Butter spread, PC</t>
  </si>
  <si>
    <t>Trans fat free</t>
  </si>
  <si>
    <t>Butter blend</t>
  </si>
  <si>
    <t>J&amp;J BENEFIT® 51% Whole Grain Cookie Dough</t>
  </si>
  <si>
    <t>180 1.33 oz.</t>
  </si>
  <si>
    <t>Readi-Bake 04935</t>
  </si>
  <si>
    <t>Cookie dough, 1.33 oz., sugar</t>
  </si>
  <si>
    <t>Readi-Bake 14402</t>
  </si>
  <si>
    <t>Cookie dough, 1.33 oz., red, white &amp; blue</t>
  </si>
  <si>
    <t>Readi-Bake 04934</t>
  </si>
  <si>
    <t>Cookie dough, 1.33 oz., double chocolate</t>
  </si>
  <si>
    <t>Readi-Bake 04931</t>
  </si>
  <si>
    <t>Cookie dough, 1.33 oz., chocolate chip</t>
  </si>
  <si>
    <t>Readi-Bake 04932</t>
  </si>
  <si>
    <t>Cookie dough, 1.33 oz., candy</t>
  </si>
  <si>
    <t>Readi-Bake 04937</t>
  </si>
  <si>
    <t>Cookie dough, 1.33 oz. oatmeal raisin</t>
  </si>
  <si>
    <t>384 1.0 oz.</t>
  </si>
  <si>
    <t>Readi-Bake 04915</t>
  </si>
  <si>
    <t>Cookie dough, 1.0 oz., sugar</t>
  </si>
  <si>
    <t>Readi-Bake 04917</t>
  </si>
  <si>
    <t>Cookie dough, 1.0 oz., oatmeal raisin</t>
  </si>
  <si>
    <t>Readi-Bake 04914</t>
  </si>
  <si>
    <t>Cookie dough, 1.0 oz., double chocolate</t>
  </si>
  <si>
    <t>Readi-Bake 04911</t>
  </si>
  <si>
    <t>Cookie dough, 1.0 oz., chocolate chip</t>
  </si>
  <si>
    <t>Readi-Bake 04912</t>
  </si>
  <si>
    <t>Cookie dough, 1.0 oz., candy</t>
  </si>
  <si>
    <t>100 1.0 oz.</t>
  </si>
  <si>
    <t>Diamond Crystal 70813</t>
  </si>
  <si>
    <t>Table Syrup Cup, RS</t>
  </si>
  <si>
    <t>4 1 gallon</t>
  </si>
  <si>
    <t>Christie's 182244</t>
  </si>
  <si>
    <t>Sauce, teriyaki, gluten free, no sesame</t>
  </si>
  <si>
    <t>4 64 oz.</t>
  </si>
  <si>
    <t>Ken's SJ2349-P</t>
  </si>
  <si>
    <t>Sauce, teriyaki</t>
  </si>
  <si>
    <t>Kraft 67212</t>
  </si>
  <si>
    <t xml:space="preserve">Sauce, sweet &amp; sour PC </t>
  </si>
  <si>
    <t>2 1 gallon</t>
  </si>
  <si>
    <t>Kraft 10021000648709</t>
  </si>
  <si>
    <t>Sauce, sweet &amp; sour</t>
  </si>
  <si>
    <t>Mesa Grande</t>
  </si>
  <si>
    <t>4 138 oz.</t>
  </si>
  <si>
    <t>Campbell's 12070</t>
  </si>
  <si>
    <t>Sauce, picante</t>
  </si>
  <si>
    <t>4 .5 gallon</t>
  </si>
  <si>
    <t>Minors 50000547425</t>
  </si>
  <si>
    <t>Sauce, orange</t>
  </si>
  <si>
    <t>Meets 1/2 cup red/orange veg.</t>
  </si>
  <si>
    <t>84 2.5 oz.</t>
  </si>
  <si>
    <t>Red Gold REDNA2ZC84</t>
  </si>
  <si>
    <t>Sauce, marinara cup</t>
  </si>
  <si>
    <t>Frank's 5560</t>
  </si>
  <si>
    <t>Sauce, hot</t>
  </si>
  <si>
    <t>Red Hot</t>
  </si>
  <si>
    <t>Franks 82163</t>
  </si>
  <si>
    <t>Sauce, buffalo, dispenser</t>
  </si>
  <si>
    <t>Sauce, Boom Boom</t>
  </si>
  <si>
    <t>2 1.5 gallon</t>
  </si>
  <si>
    <t>Heinz 78000686</t>
  </si>
  <si>
    <t>Sauce, barbeque, dispenser</t>
  </si>
  <si>
    <t>Kraft 39709</t>
  </si>
  <si>
    <t>Sauce, barbeque PC</t>
  </si>
  <si>
    <t>KC Masterpiece 74609-05418</t>
  </si>
  <si>
    <t>Sauce, barbeque</t>
  </si>
  <si>
    <t>60 2 oz.</t>
  </si>
  <si>
    <t>Heinz 5284000</t>
  </si>
  <si>
    <t>Salsa, cup</t>
  </si>
  <si>
    <t>200 9 g.</t>
  </si>
  <si>
    <t>Relish, PC</t>
  </si>
  <si>
    <t>Diamond Crystal 70808</t>
  </si>
  <si>
    <t>Ranch Cup, RS</t>
  </si>
  <si>
    <t>5 gal</t>
  </si>
  <si>
    <t>Pickles, dill spears</t>
  </si>
  <si>
    <t>Peppers, jalapenos, sliced</t>
  </si>
  <si>
    <t>Peppers, banana, sliced</t>
  </si>
  <si>
    <t>500 4.5 g.</t>
  </si>
  <si>
    <t>Mustard, PC</t>
  </si>
  <si>
    <t>Heinz 76001455</t>
  </si>
  <si>
    <t>Mustard, dispenser</t>
  </si>
  <si>
    <t>500 9 g.</t>
  </si>
  <si>
    <t>Mayonnaise, PC</t>
  </si>
  <si>
    <t>Bay Valley 7!E261G0194</t>
  </si>
  <si>
    <t>Mayonnaise, light</t>
  </si>
  <si>
    <t>Heinz 78000691</t>
  </si>
  <si>
    <t>Mayonnaise, dispenser</t>
  </si>
  <si>
    <t>Bay Valley 71E264G0194</t>
  </si>
  <si>
    <t>Mayonnaise</t>
  </si>
  <si>
    <t>Huy Fong Original White Rooster Sriracha Hot Chili Sauce</t>
  </si>
  <si>
    <t>Red Gold HUYYW7D</t>
  </si>
  <si>
    <t>Ketchup, Siracha, dispenser</t>
  </si>
  <si>
    <t>1000 9 g.</t>
  </si>
  <si>
    <t>Heinz 984800-78000108</t>
  </si>
  <si>
    <t>Ketchup, PC</t>
  </si>
  <si>
    <t>Heinz 78000075</t>
  </si>
  <si>
    <t>Ketchup, dispenser</t>
  </si>
  <si>
    <t>500 27 g.</t>
  </si>
  <si>
    <t>Heinz 003080-78000012</t>
  </si>
  <si>
    <t>Ketchup, dip &amp; squeeze</t>
  </si>
  <si>
    <t>Heinz 512900-78000063</t>
  </si>
  <si>
    <t>Ketchup, 33% Solids, cans</t>
  </si>
  <si>
    <t>Diamond Crystal 70825</t>
  </si>
  <si>
    <t>Ketchup Cup, RS</t>
  </si>
  <si>
    <t>Jelly, grape</t>
  </si>
  <si>
    <t>Diamond Crystal 70807</t>
  </si>
  <si>
    <t>Honey Mustard Cup, RS</t>
  </si>
  <si>
    <t>Diamond Crystal 70809</t>
  </si>
  <si>
    <t>BBQ Cup, RS</t>
  </si>
  <si>
    <t>Quaker Oatmeal Express 1.0 WG</t>
  </si>
  <si>
    <t>24 1.69 oz.</t>
  </si>
  <si>
    <t>Pepsico 31971</t>
  </si>
  <si>
    <t>Oatmeal, instant cup, brown sugar</t>
  </si>
  <si>
    <t>Quaker Oatmeal Express .75 WG</t>
  </si>
  <si>
    <t>Pepsico 31973</t>
  </si>
  <si>
    <t>Oatmeal, instant cup, apple cinnamon</t>
  </si>
  <si>
    <t>Malt O Meal. Chunks of rolled oats and crisp rice with real cinnamon.</t>
  </si>
  <si>
    <t>4 50 oz.</t>
  </si>
  <si>
    <t>Post 07485-1</t>
  </si>
  <si>
    <t>Cereal, Granola, bulk cinnamon</t>
  </si>
  <si>
    <t>2.0 WG credit</t>
  </si>
  <si>
    <t>60 ct.</t>
  </si>
  <si>
    <t>GM 28932</t>
  </si>
  <si>
    <t>Cereal, cup, Cinnamon Toast Crunch</t>
  </si>
  <si>
    <t>1.25 WG credit</t>
  </si>
  <si>
    <t>GM 28931</t>
  </si>
  <si>
    <t>Cereal, cup, Cheerios</t>
  </si>
  <si>
    <t>1 WG credit</t>
  </si>
  <si>
    <t>96 ct.</t>
  </si>
  <si>
    <t>Cereal, BP, Rice Krispies, WG</t>
  </si>
  <si>
    <t>Cereal, BP, Frosted Mini Wheats</t>
  </si>
  <si>
    <t>Cereal, BP, Frosted Mini Wheats, Little Bites Chocolate</t>
  </si>
  <si>
    <t>Cereal, BP, Frosted Flakes Multigrain, RS</t>
  </si>
  <si>
    <t>GM 31922</t>
  </si>
  <si>
    <t>Cereal, BP Trix, Reduced Sugar</t>
  </si>
  <si>
    <t>GM 11943</t>
  </si>
  <si>
    <t>Cereal, BP Golden Grahams</t>
  </si>
  <si>
    <t>GM 31888</t>
  </si>
  <si>
    <t>Cereal, BP Cocoa Puffs, Reduced Sugar</t>
  </si>
  <si>
    <t>GM 29444</t>
  </si>
  <si>
    <t>Cereal, BP Cinnamon Toast Crunch, Reduced Sugar</t>
  </si>
  <si>
    <t>GM 38387</t>
  </si>
  <si>
    <t>Cereal, BP Chex, Cinnamon</t>
  </si>
  <si>
    <t>GM 31921</t>
  </si>
  <si>
    <t>Cereal, BP Chex Rice</t>
  </si>
  <si>
    <t>GM 32263</t>
  </si>
  <si>
    <t>Cereal, BP Cheerios, Multigrain</t>
  </si>
  <si>
    <t>GM 11918</t>
  </si>
  <si>
    <t>Cereal, BP Cheerios, Honey Nut</t>
  </si>
  <si>
    <t>GM 31879</t>
  </si>
  <si>
    <t>Cereal, BP Cheerios, Apple Cinnamon</t>
  </si>
  <si>
    <t>GM 32262</t>
  </si>
  <si>
    <t>Cereal, BP Cheerios</t>
  </si>
  <si>
    <t>Gold Medal™ Sweet Rewards™ Lowfat Variety Muffin Mix</t>
  </si>
  <si>
    <t>6 4.5#</t>
  </si>
  <si>
    <t>GM 11560000</t>
  </si>
  <si>
    <t>GM 11442</t>
  </si>
  <si>
    <t>Muffin Mix, corn</t>
  </si>
  <si>
    <t>2 per serving</t>
  </si>
  <si>
    <t>144 1.1 oz.</t>
  </si>
  <si>
    <t>Belgian Chef 30089947002538</t>
  </si>
  <si>
    <t>Waffle Stick, WG, cinnamon</t>
  </si>
  <si>
    <t>96 3.75 oz.</t>
  </si>
  <si>
    <t>Pillsbury 8151</t>
  </si>
  <si>
    <t>Pillsbury 81500</t>
  </si>
  <si>
    <t>Aunt Jemima</t>
  </si>
  <si>
    <t>144 1.14 oz.</t>
  </si>
  <si>
    <t>Pinnacle 43582</t>
  </si>
  <si>
    <t>Pancakes, WG</t>
  </si>
  <si>
    <t>Krusteaz</t>
  </si>
  <si>
    <t>120 2.85 oz.</t>
  </si>
  <si>
    <t>ConAgra Foods 80480</t>
  </si>
  <si>
    <t>Pancakes, Mini WG</t>
  </si>
  <si>
    <t>A+ cinnamon with sweet potato</t>
  </si>
  <si>
    <t>72 3.0 oz.</t>
  </si>
  <si>
    <t>Dewaffelbaker 679844106287</t>
  </si>
  <si>
    <t>Pancake, Cinnamon WG Mini, IW</t>
  </si>
  <si>
    <t>96 2.0 oz.</t>
  </si>
  <si>
    <t>Muffintown 2661</t>
  </si>
  <si>
    <t>Muffin, Smart Choice, WG, blueberry, IW</t>
  </si>
  <si>
    <t>Muffintown 2666</t>
  </si>
  <si>
    <t>Muffintown 02670</t>
  </si>
  <si>
    <t>Muffin, Smart Choice, WG, chocolate chip, IW</t>
  </si>
  <si>
    <t>48 3.6 oz.</t>
  </si>
  <si>
    <t>Muffintown 06605</t>
  </si>
  <si>
    <t>Muffin, Smart Choice, WG, corn, IW</t>
  </si>
  <si>
    <t>Muffintown 6670</t>
  </si>
  <si>
    <t>Muffin, Smart Choice, WG, choc. chip, IW</t>
  </si>
  <si>
    <t>Muffintown 6661</t>
  </si>
  <si>
    <t>Muffintown 6666</t>
  </si>
  <si>
    <t>72 2.0 oz.</t>
  </si>
  <si>
    <t>Otis Spunkmeyer 10145</t>
  </si>
  <si>
    <t>Muffin, Chocolate Chip, WG, IW</t>
  </si>
  <si>
    <t>Otis Spunkmeyer 10143</t>
  </si>
  <si>
    <t>Muffin, Blueberry, WG, IW</t>
  </si>
  <si>
    <t>88 3.0 oz.</t>
  </si>
  <si>
    <t>At Your Service</t>
  </si>
  <si>
    <t>BakeCrafter 449</t>
  </si>
  <si>
    <t>French Toast, WG Stick, IW</t>
  </si>
  <si>
    <t>85 2.9 oz.</t>
  </si>
  <si>
    <t>Michaels Foods 75010</t>
  </si>
  <si>
    <t>French Toast, Maple Glazed WG</t>
  </si>
  <si>
    <t>100 2.6 oz.</t>
  </si>
  <si>
    <t>Michaels Foods 75016</t>
  </si>
  <si>
    <t>French Toast stick, plain, WG</t>
  </si>
  <si>
    <t>CN Labeled, 1 MMA</t>
  </si>
  <si>
    <t>300 1.25 oz.</t>
  </si>
  <si>
    <t>Michaels Foods 46025-85017</t>
  </si>
  <si>
    <t>Egg Patty, round</t>
  </si>
  <si>
    <t>GoodyMan 51% WG powdered sugar</t>
  </si>
  <si>
    <t>Superbakery 7787</t>
  </si>
  <si>
    <t>Donuts , WG mini powered 6pk</t>
  </si>
  <si>
    <t>GoodyMan 51% WG chocolate enrobed</t>
  </si>
  <si>
    <t>72 3.3 oz.</t>
  </si>
  <si>
    <t>Superbakery 7786</t>
  </si>
  <si>
    <t>Donuts , WG mini chocolate 6 pk</t>
  </si>
  <si>
    <t>84 2.45 oz.</t>
  </si>
  <si>
    <t>Rich's 14839</t>
  </si>
  <si>
    <t>Donut, WG</t>
  </si>
  <si>
    <t>384 .41 oz.</t>
  </si>
  <si>
    <t>Rich's 2725</t>
  </si>
  <si>
    <t>Donut Holes, WG</t>
  </si>
  <si>
    <t>72 3 oz.</t>
  </si>
  <si>
    <t>Sky Blue CR272</t>
  </si>
  <si>
    <t>Crumb  Cake, WG, cinnamon</t>
  </si>
  <si>
    <t>Hadley Farms 03751W</t>
  </si>
  <si>
    <t>Cinnamon Roll, WG</t>
  </si>
  <si>
    <t>2 WG credits</t>
  </si>
  <si>
    <t>160 2.25 oz.</t>
  </si>
  <si>
    <t>Bridgford 6718</t>
  </si>
  <si>
    <t>Cinnamon Roll Dough, WW</t>
  </si>
  <si>
    <t xml:space="preserve"> 60 2.6 oz.</t>
  </si>
  <si>
    <t>Sky Blue WWB5160</t>
  </si>
  <si>
    <t>Bun, breakfast</t>
  </si>
  <si>
    <t>60 2.51 oz.</t>
  </si>
  <si>
    <t>Jimmy Dean 19010</t>
  </si>
  <si>
    <t>Breakfast Stick, WG, original</t>
  </si>
  <si>
    <t>Sky Blue HWB5172</t>
  </si>
  <si>
    <t>Breakfast Bar, WG, IW</t>
  </si>
  <si>
    <t>Individually wrapped. 2 WG credit.</t>
  </si>
  <si>
    <t>70 3.4 oz.</t>
  </si>
  <si>
    <t>Bread Slice, WG banana</t>
  </si>
  <si>
    <t>Bread Slice, WG pumpkin</t>
  </si>
  <si>
    <t>Bread Slice, WG chocolate</t>
  </si>
  <si>
    <t>Bagel &amp; cream cheese bar with strawberry spread. 2 WG</t>
  </si>
  <si>
    <t>76 2.5 oz.</t>
  </si>
  <si>
    <t>Tasty Brands 21270</t>
  </si>
  <si>
    <t>Bagel-fuls, strawberry</t>
  </si>
  <si>
    <t>Presliced. White whole wheat</t>
  </si>
  <si>
    <t>72 2.25 oz.</t>
  </si>
  <si>
    <t>Lenders 00074</t>
  </si>
  <si>
    <t>Bagel, White WG, bulk</t>
  </si>
  <si>
    <t>Lenders 00079</t>
  </si>
  <si>
    <t>Lenders 00075</t>
  </si>
  <si>
    <t xml:space="preserve">Bagel, White WG, IW </t>
  </si>
  <si>
    <t>12" Wraps Variety Pack Flour Tortilla (Herb Garlic, Tomato Basil, Spinach)</t>
  </si>
  <si>
    <t>24 ct</t>
  </si>
  <si>
    <t>Mexican Original (Tyson) 21431-621</t>
  </si>
  <si>
    <t>Wrap 12", Variety Pack: Herb Garlic, Tomato, Spinach</t>
  </si>
  <si>
    <t>Stored frozen.  30 day shelf life thawed.</t>
  </si>
  <si>
    <t>Harbar 21005054</t>
  </si>
  <si>
    <t>Tortilla, 10", WW</t>
  </si>
  <si>
    <t>Harbar 68860205</t>
  </si>
  <si>
    <t>Tortilla, 8-9", WW</t>
  </si>
  <si>
    <t>Harbar 20605053</t>
  </si>
  <si>
    <t>Tortilla, 6", WW</t>
  </si>
  <si>
    <t>Reduced fat and sodium, bulk</t>
  </si>
  <si>
    <t>BakeCrafter 1627</t>
  </si>
  <si>
    <t>Texas Toast, WG</t>
  </si>
  <si>
    <t>Sliced 2.5"</t>
  </si>
  <si>
    <t>BakeCrafter 519</t>
  </si>
  <si>
    <t>Roll, slider, WG, Sliced 2.5"</t>
  </si>
  <si>
    <t>J&amp;J 7054</t>
  </si>
  <si>
    <t>Roll, pretzel</t>
  </si>
  <si>
    <t>Sliced 3.2"</t>
  </si>
  <si>
    <t>54 2.225 oz.</t>
  </si>
  <si>
    <t>Sky Blue WGHR254</t>
  </si>
  <si>
    <t>Sliced 4"</t>
  </si>
  <si>
    <t>Flowers Bakeries 99892870</t>
  </si>
  <si>
    <t>Sliced 5.5"</t>
  </si>
  <si>
    <t>Sky Blue Bakery WGHOT188</t>
  </si>
  <si>
    <t>Sliced 6"</t>
  </si>
  <si>
    <t>BakeCrafter 471</t>
  </si>
  <si>
    <t>Heat and serve</t>
  </si>
  <si>
    <t>Roll, honey wheat</t>
  </si>
  <si>
    <t>Sky Blue Bakery WGHAM168</t>
  </si>
  <si>
    <t>BakeCrafter 473</t>
  </si>
  <si>
    <t>Roll, hamburger, white WG</t>
  </si>
  <si>
    <t>Warm and serve</t>
  </si>
  <si>
    <t>Signature Breads 70005</t>
  </si>
  <si>
    <t>Roll, dinner pull apart</t>
  </si>
  <si>
    <t>144 2.0 oz.</t>
  </si>
  <si>
    <t>Muffintown 08198</t>
  </si>
  <si>
    <t>English Muffins, Whole Grain White, Sliced, 3.5"</t>
  </si>
  <si>
    <t>BakeCrafter 802</t>
  </si>
  <si>
    <t>Muffin, English white WG</t>
  </si>
  <si>
    <t>6x6 oven fired flatbread.</t>
  </si>
  <si>
    <t>Rich's 14010</t>
  </si>
  <si>
    <t xml:space="preserve">Flatbread, WG 6x6 </t>
  </si>
  <si>
    <t>Rich's 828</t>
  </si>
  <si>
    <t>Flatbread, WG 4"  Mini</t>
  </si>
  <si>
    <t>Fully Curved Thaw &amp; Serve Whole Grain Croissant, Sliced</t>
  </si>
  <si>
    <t>Hadley Farms 139</t>
  </si>
  <si>
    <t>Croissant, WG, sliced</t>
  </si>
  <si>
    <t>Pierre 133908</t>
  </si>
  <si>
    <t>Breadstick, white whole wheat</t>
  </si>
  <si>
    <t>Pan Baked, Heat &amp; Serve 7"</t>
  </si>
  <si>
    <t>BakeCrafter 1637</t>
  </si>
  <si>
    <t>Breadstick, RS, WG garlic</t>
  </si>
  <si>
    <t>Layer pack</t>
  </si>
  <si>
    <t>Bridgford Foods Corp 6787</t>
  </si>
  <si>
    <t>Breadstick dough, cheesy garlic</t>
  </si>
  <si>
    <t>Each slice provides 1.0 ounce grain equivalents.</t>
  </si>
  <si>
    <t>12-28 (1oz.) slice loaves</t>
  </si>
  <si>
    <t>Bakecrafter 3357</t>
  </si>
  <si>
    <t>Sky Blue Bakery WGSB826</t>
  </si>
  <si>
    <t>Bread, sandwich, white wheat sliced</t>
  </si>
  <si>
    <t>Perforated, 52% WG, 6".</t>
  </si>
  <si>
    <t>BakeCrafter 1588</t>
  </si>
  <si>
    <t>Bread, pita</t>
  </si>
  <si>
    <t>Whole grain</t>
  </si>
  <si>
    <t>Campbell's 19934</t>
  </si>
  <si>
    <t>Bread, Goldfish</t>
  </si>
  <si>
    <t>Awarded Price</t>
  </si>
  <si>
    <t>TEC Estimates</t>
  </si>
  <si>
    <t>Comment</t>
  </si>
  <si>
    <t>Description</t>
  </si>
  <si>
    <t>Broker</t>
  </si>
  <si>
    <t>Item</t>
  </si>
  <si>
    <t>Line</t>
  </si>
  <si>
    <t>Approved Items</t>
  </si>
  <si>
    <t>MSBG Annual Estimate</t>
  </si>
  <si>
    <t>Allergens</t>
  </si>
  <si>
    <t>Commercial Equivalent</t>
  </si>
  <si>
    <t>Total case cost delivered to distribution</t>
  </si>
  <si>
    <t>MMA per serving</t>
  </si>
  <si>
    <t>(Information from 2018-2019 SEPDS)</t>
  </si>
  <si>
    <t>Net cost    per case (billed by mfg.)</t>
  </si>
  <si>
    <t>Net cost per serving</t>
  </si>
  <si>
    <t>Drayage charge per case (billed by dist.)</t>
  </si>
  <si>
    <t>Net Cost per serving (including drayage)</t>
  </si>
  <si>
    <t>Net weight per case</t>
  </si>
  <si>
    <t>Servings per case</t>
  </si>
  <si>
    <t>Net wt. per svg. (oz.)</t>
  </si>
  <si>
    <t>WEBSCM material code</t>
  </si>
  <si>
    <t>WEBSCM description</t>
  </si>
  <si>
    <t>Commodity drawdown per case (lb)</t>
  </si>
  <si>
    <t>Value per pound of commodity</t>
  </si>
  <si>
    <t>Value of commodity per case</t>
  </si>
  <si>
    <t>Beef, meatball, all beef, FC, .5 oz</t>
  </si>
  <si>
    <t>Advance 1-17-305-0</t>
  </si>
  <si>
    <t>Link from bid</t>
  </si>
  <si>
    <t>Maid Rite 75156-94105</t>
  </si>
  <si>
    <t>Beef, meatball, all beef, FC, allergen free, .5-.675 oz.</t>
  </si>
  <si>
    <t>JTM CP5049</t>
  </si>
  <si>
    <t>Maid Rite 75156-94675</t>
  </si>
  <si>
    <t>Beef, patty or steak burger, 2.0 - 2.75 oz., FC</t>
  </si>
  <si>
    <t>Advance 80024ADFL</t>
  </si>
  <si>
    <t>Advance 3742</t>
  </si>
  <si>
    <t>Beef patty, approx. 2.0 oz., FC, allergen free</t>
  </si>
  <si>
    <t>Advance 69050</t>
  </si>
  <si>
    <t>JTM CP5670</t>
  </si>
  <si>
    <t>Maid Rite 75156-93320</t>
  </si>
  <si>
    <t>Beef, patty, approx. 3 oz., FC</t>
  </si>
  <si>
    <t>Advance 80030ADFL</t>
  </si>
  <si>
    <t>JTM CP5683</t>
  </si>
  <si>
    <t>Maid Rite 75156-93330</t>
  </si>
  <si>
    <t>Beef, sous vide, allergen free, diced or shreds, FC</t>
  </si>
  <si>
    <t>Comida Vida 470495</t>
  </si>
  <si>
    <t>JTM CP5887</t>
  </si>
  <si>
    <t>Beef, taco meat, all beef, FC, boil in bag</t>
  </si>
  <si>
    <t>JTM CP5250</t>
  </si>
  <si>
    <t>Maid Rite 75156-93200</t>
  </si>
  <si>
    <t>Beef, taco meat, all beef, FC, boil in bag, allergen free</t>
  </si>
  <si>
    <t>JTM CP5249</t>
  </si>
  <si>
    <t>Pork, rib patty, 2.80 - 3.25 oz. with BBQ sauce, FC</t>
  </si>
  <si>
    <t>Advance 3717</t>
  </si>
  <si>
    <t>JTM CP5690</t>
  </si>
  <si>
    <t>Pork, sausage patty, approx. 1.25 oz, FC</t>
  </si>
  <si>
    <t>Advance 3750</t>
  </si>
  <si>
    <t>JTM CP5635</t>
  </si>
  <si>
    <t>Maid Rite 75156-97112</t>
  </si>
  <si>
    <t>Pork, sous vide, allergen free, diced or shreds, FC</t>
  </si>
  <si>
    <t>Comida Vida 470505</t>
  </si>
  <si>
    <t>JTM CP5888</t>
  </si>
  <si>
    <t>Pork, taco meat, FC, boil in bag</t>
  </si>
  <si>
    <t>JTM CP5205</t>
  </si>
  <si>
    <t>Maid Rite 75156-98200</t>
  </si>
  <si>
    <t>Cheese shredded cheddar</t>
  </si>
  <si>
    <t>Tyson 19777-328</t>
  </si>
  <si>
    <t>Tyson 70364-928</t>
  </si>
  <si>
    <t>Tyson  70362-928</t>
  </si>
  <si>
    <t>1/2 inch dice.</t>
  </si>
  <si>
    <t>Fully cooked Skinless and Boneless Breast Filet.  Provides 2.25 MMA each.</t>
  </si>
  <si>
    <t>Tyson 666010-928</t>
  </si>
  <si>
    <t>92 80g.</t>
  </si>
  <si>
    <t>1 pc. Provides 2.0 MMA and .75 WGB.</t>
  </si>
  <si>
    <t>Chicken, meatball, dark meat only, .917 oz.</t>
  </si>
  <si>
    <t>Chicken, meatball, dark meat only, .54 oz.</t>
  </si>
  <si>
    <t>Tyson 11026-328</t>
  </si>
  <si>
    <t>5 ea. @ .54 oz. provides 2.0 MMA</t>
  </si>
  <si>
    <t>49 2.70oz.</t>
  </si>
  <si>
    <t/>
  </si>
  <si>
    <t>Case Size</t>
  </si>
  <si>
    <t>Approved Item(s)</t>
  </si>
  <si>
    <t>Distributor Code</t>
  </si>
  <si>
    <t>Projected Usage</t>
  </si>
  <si>
    <t>Base Case Size</t>
  </si>
  <si>
    <t>Brand and Item to be Provided</t>
  </si>
  <si>
    <t>Extension</t>
  </si>
  <si>
    <t>Price per Case</t>
  </si>
  <si>
    <t>PTV per Case</t>
  </si>
  <si>
    <t>Net Price</t>
  </si>
  <si>
    <t>Highliner Foods 0189271</t>
  </si>
  <si>
    <t>Fish, pollack rectangle, WG, OR breaded</t>
  </si>
  <si>
    <t>46 3.6 oz.  Each portion provides 2.0 MMA and 1.0 WGB.</t>
  </si>
  <si>
    <t>Adjusted Projection</t>
  </si>
  <si>
    <t>Guacamole</t>
  </si>
  <si>
    <t>None</t>
  </si>
  <si>
    <t>2 MMA</t>
  </si>
  <si>
    <t>Beef Bnls Special Trim Ctn Frz - 60 LB</t>
  </si>
  <si>
    <t>Pork Picnic Bnls Frzn Ctn - 60 LB</t>
  </si>
  <si>
    <t>Welch's Label. Crustless peanut butter and strawberry jelly sandwich.  1 MMA and 1 WGB.</t>
  </si>
  <si>
    <t>Welch's Label. Crustless peanut butter and grape jelly sandwich, whole grain bread. Individually packaged.</t>
  </si>
  <si>
    <t>Peanut Butter and strawberry sandwich on wheat bread. 1 MMA and 1 WGB.</t>
  </si>
  <si>
    <t>Peanut butter and grape sandwich on wheat bread. 1 MMA and 1 WGB.</t>
  </si>
  <si>
    <t>Advance Pierre 92127</t>
  </si>
  <si>
    <t>Domestic Product</t>
  </si>
  <si>
    <t>Milk, Wheat</t>
  </si>
  <si>
    <t>N/A</t>
  </si>
  <si>
    <t xml:space="preserve">2 oz M/MA  </t>
  </si>
  <si>
    <t>30.00 lbs</t>
  </si>
  <si>
    <t>BEEF COARSE GROUND FRZ CTN-60 LB0</t>
  </si>
  <si>
    <t>80024ACN</t>
  </si>
  <si>
    <t>31.50 lbs</t>
  </si>
  <si>
    <t>Soy</t>
  </si>
  <si>
    <t>20.25 lbs</t>
  </si>
  <si>
    <t>21.25 lbs</t>
  </si>
  <si>
    <t>80030ACN</t>
  </si>
  <si>
    <t>3 oz M/MA</t>
  </si>
  <si>
    <t>Milk, Wheat, Soy</t>
  </si>
  <si>
    <t>20.31 lbs</t>
  </si>
  <si>
    <t>PORK PICNIC BNLS FRZ
CTN-60 LB</t>
  </si>
  <si>
    <t>1 oz M/MA</t>
  </si>
  <si>
    <t>18.75 lbs</t>
  </si>
  <si>
    <t>Advance 15-230-2</t>
  </si>
  <si>
    <t>75156-04105</t>
  </si>
  <si>
    <t>Coarse Ground Beef Frozen</t>
  </si>
  <si>
    <t>Milk</t>
  </si>
  <si>
    <t>75156-04675</t>
  </si>
  <si>
    <t>75156-03320</t>
  </si>
  <si>
    <t>75156-03330</t>
  </si>
  <si>
    <t>75156-03200</t>
  </si>
  <si>
    <t>75156-07112</t>
  </si>
  <si>
    <t>Boneless Pork Picnics</t>
  </si>
  <si>
    <t>75156-08200</t>
  </si>
  <si>
    <t>15-230-2</t>
  </si>
  <si>
    <t>5049CE</t>
  </si>
  <si>
    <t>Coarse Ground Beef</t>
  </si>
  <si>
    <t>5670CE</t>
  </si>
  <si>
    <t>5683CE</t>
  </si>
  <si>
    <t>Beef Special Trim</t>
  </si>
  <si>
    <t>5250CE</t>
  </si>
  <si>
    <t>5249CE</t>
  </si>
  <si>
    <t>5690CE</t>
  </si>
  <si>
    <t>Boneless Pork Picnic</t>
  </si>
  <si>
    <t>5635CE</t>
  </si>
  <si>
    <t>5888CE</t>
  </si>
  <si>
    <t>Pork Leg Roast FZN</t>
  </si>
  <si>
    <t>5205CE</t>
  </si>
  <si>
    <t>Beef, meatball, all beef, FC, .5-.675 oz.</t>
  </si>
  <si>
    <t>Not Bidding</t>
  </si>
  <si>
    <t>Actual Case Size</t>
  </si>
  <si>
    <t>Sandwich, PBJ, grape, crustless, IW, 2 pack</t>
  </si>
  <si>
    <t>Advance Pierre A1004</t>
  </si>
  <si>
    <t>Waypont</t>
  </si>
  <si>
    <t>Crustless peanut butter and grape jelly sandwich, 2 sandwiches packaged together. 2 MMA and 2 WGB.</t>
  </si>
  <si>
    <t>36 5.60 oz.</t>
  </si>
  <si>
    <t>JTM 5049CE</t>
  </si>
  <si>
    <t>Advance 80024ACN</t>
  </si>
  <si>
    <t>Advance 68050</t>
  </si>
  <si>
    <t>Maid Rite 75156-03330</t>
  </si>
  <si>
    <t>JTM 5249CE</t>
  </si>
  <si>
    <t>192. 2.50 oz.</t>
  </si>
  <si>
    <t>210 2.40 oz.</t>
  </si>
  <si>
    <t>170 2.0 oz.</t>
  </si>
  <si>
    <t>160 3.0 oz.</t>
  </si>
  <si>
    <t>JTM 5690CE</t>
  </si>
  <si>
    <t>Maid Rite 75156-07112</t>
  </si>
  <si>
    <t>JTM 5205CE</t>
  </si>
  <si>
    <t>168 2.80 oz.</t>
  </si>
  <si>
    <t>400 1.0 oz.</t>
  </si>
  <si>
    <t>151 3.17 oz.</t>
  </si>
  <si>
    <t>80 1.50 oz.</t>
  </si>
  <si>
    <t>Tortilla chips, round, WG, Individual</t>
  </si>
  <si>
    <t>Shearer's Snacks - Vic's 25078</t>
  </si>
  <si>
    <t>Shearer's Snacks - Vic's 25069</t>
  </si>
  <si>
    <t>Beef, shaved steak, raw</t>
  </si>
  <si>
    <t>Bagel, mini</t>
  </si>
  <si>
    <t>Pillsbury 138399000</t>
  </si>
  <si>
    <t>GM</t>
  </si>
  <si>
    <t>72 2.43 oz.</t>
  </si>
  <si>
    <t>With cinnamon cream cheese</t>
  </si>
  <si>
    <t>Bagel, honey wheat, large</t>
  </si>
  <si>
    <t>Aesop's 98195</t>
  </si>
  <si>
    <t>60 4.50 oz.</t>
  </si>
  <si>
    <t>Provides 2.0 MMA</t>
  </si>
  <si>
    <t>48 3.0 oz.</t>
  </si>
  <si>
    <t>American Bean Company BBBSALSA001</t>
  </si>
  <si>
    <t>Biscuit, honey wheat, white</t>
  </si>
  <si>
    <t>Bridgford 6285</t>
  </si>
  <si>
    <t>100 2.25 oz.</t>
  </si>
  <si>
    <t>Each biscuit provides 2.0 WGB.</t>
  </si>
  <si>
    <t>Cheez-its, Cheddar, WG bulk</t>
  </si>
  <si>
    <t>4 3# bags</t>
  </si>
  <si>
    <t>29 crackers = 1.5 WGB.</t>
  </si>
  <si>
    <t>Goldfish, bulk, cheddar, WG</t>
  </si>
  <si>
    <t>Pepperidge Farm - Campbell's 20648</t>
  </si>
  <si>
    <t>6 31 oz.</t>
  </si>
  <si>
    <t>30 g provides 1.5 WGB.</t>
  </si>
  <si>
    <t>Beans, pinto, Texas Ranchero</t>
  </si>
  <si>
    <t>6 108 oz.</t>
  </si>
  <si>
    <t>1/2 cup serving = 2 oz. M/MA and 1/2 cup vegetables.</t>
  </si>
  <si>
    <t>Bush's Best 1071</t>
  </si>
  <si>
    <t>Beans, vegetarian, RS</t>
  </si>
  <si>
    <t>6 115 oz.</t>
  </si>
  <si>
    <t>Bush's Best 1638</t>
  </si>
  <si>
    <t>Butter Buds, 4 oz.</t>
  </si>
  <si>
    <t>Butter Buds 49835</t>
  </si>
  <si>
    <t>24 4.0 oz.</t>
  </si>
  <si>
    <t>Butter Buds, shaker, cheddar taco</t>
  </si>
  <si>
    <t>Butter Buds 56501</t>
  </si>
  <si>
    <t>6 4.70 oz.</t>
  </si>
  <si>
    <t>Food release spray, butter</t>
  </si>
  <si>
    <t>6 14.0 oz.</t>
  </si>
  <si>
    <t>Vegaline, trans fat free</t>
  </si>
  <si>
    <t>Butter Mist 56240</t>
  </si>
  <si>
    <t>Cereal, BP, Corn Flakes</t>
  </si>
  <si>
    <t>Cereal, BP Kix</t>
  </si>
  <si>
    <t>GM 11942</t>
  </si>
  <si>
    <t>Cereal, large BP, frosted shredded wheat</t>
  </si>
  <si>
    <t>Post 108-84912-27149-2</t>
  </si>
  <si>
    <t>Cereal, large BP, Marshmallow Mateys</t>
  </si>
  <si>
    <t>Post 100-42400-05940-7</t>
  </si>
  <si>
    <t>Post 100-42400-08676-2</t>
  </si>
  <si>
    <t>Cereal, large BP, Honey Scooters</t>
  </si>
  <si>
    <t>New England Coffee 26500</t>
  </si>
  <si>
    <t>Coffee, pouch, hazelnut</t>
  </si>
  <si>
    <t>New England Coffee 26530</t>
  </si>
  <si>
    <t>Cranberry sauce</t>
  </si>
  <si>
    <t>Croutons, bulk, WG</t>
  </si>
  <si>
    <t>Whole Grain only.</t>
  </si>
  <si>
    <t>Croutons, PC, WG</t>
  </si>
  <si>
    <t>250 .25 oz.</t>
  </si>
  <si>
    <t>80 5.49 oz.</t>
  </si>
  <si>
    <t>Omelet, cheddar cheese</t>
  </si>
  <si>
    <t>Michael's 46025-85037</t>
  </si>
  <si>
    <t>Provides 2.0 MMA.</t>
  </si>
  <si>
    <t>Eggs, hard cooked, pillow pack</t>
  </si>
  <si>
    <t>Michaels Foods 46025-85018</t>
  </si>
  <si>
    <t>Macaroni, elbow</t>
  </si>
  <si>
    <t>Dakota Growers 92109</t>
  </si>
  <si>
    <t>Whole Lot Better™</t>
  </si>
  <si>
    <t>Penne rigate</t>
  </si>
  <si>
    <t>Dakota Growers 92010</t>
  </si>
  <si>
    <t>PepsiCo</t>
  </si>
  <si>
    <t>Rotini</t>
  </si>
  <si>
    <t>Dakota Growers 92021</t>
  </si>
  <si>
    <t>Spaghetti</t>
  </si>
  <si>
    <t>Dakota Growers 91322</t>
  </si>
  <si>
    <t>Smart Snack compliant</t>
  </si>
  <si>
    <t>96 .50 oz.</t>
  </si>
  <si>
    <t>Betty Crocker, GM 29162000</t>
  </si>
  <si>
    <t>Fruit Rollup, strawberry, RS</t>
  </si>
  <si>
    <t>Fruit Rollup, Blastin' Berry, Hot Colors, RS</t>
  </si>
  <si>
    <t>Betty Crocker, GM 11566000</t>
  </si>
  <si>
    <t>Funyuns, baked not fried</t>
  </si>
  <si>
    <t>Frito Lay 66689</t>
  </si>
  <si>
    <t>104 .75 oz.</t>
  </si>
  <si>
    <t>Bread, sandwich, WG, GF</t>
  </si>
  <si>
    <t>Udis UGF810001</t>
  </si>
  <si>
    <t>6 30 oz.</t>
  </si>
  <si>
    <t>Simplot Harvest Fresh Avocados™ - Western Guacamole</t>
  </si>
  <si>
    <t>12 1#</t>
  </si>
  <si>
    <t>Simplot 10071179193425</t>
  </si>
  <si>
    <t>Potatoes, hash brown patty</t>
  </si>
  <si>
    <t>McCain OIF00049A</t>
  </si>
  <si>
    <t>240 2 oz.</t>
  </si>
  <si>
    <t>Oven Ready</t>
  </si>
  <si>
    <t>Honey mustard, dipping cup</t>
  </si>
  <si>
    <t>Ken's 0572A5</t>
  </si>
  <si>
    <t>100 1-1.5 oz.</t>
  </si>
  <si>
    <t>Bay Valley 857153D0149</t>
  </si>
  <si>
    <t>Hummus, regular</t>
  </si>
  <si>
    <t>SA Piazza 80650</t>
  </si>
  <si>
    <t>262 1.83 oz.</t>
  </si>
  <si>
    <t>Each 1.83 oz. serving provides 1.0 MMA.</t>
  </si>
  <si>
    <t>Each 1.82 oz. serving provides 1.0 MMA.</t>
  </si>
  <si>
    <t>JTM 5705</t>
  </si>
  <si>
    <t>JTM 5722</t>
  </si>
  <si>
    <t>240 2.0 oz.</t>
  </si>
  <si>
    <t>Each 2.0 oz. serving provides 1.0 MMA.</t>
  </si>
  <si>
    <t>Sauce, Queso Blanco, pouch</t>
  </si>
  <si>
    <t>JTM 5718</t>
  </si>
  <si>
    <t>JTM 5768</t>
  </si>
  <si>
    <t>Macaroni and Cheese, RF pouch</t>
  </si>
  <si>
    <t>80 6.0 oz.</t>
  </si>
  <si>
    <t>Each 6.0 ounce serving provides 2.0 MMA and 1.0 WGB.</t>
  </si>
  <si>
    <t>Ken's or Bay Valley</t>
  </si>
  <si>
    <t>4 gal.</t>
  </si>
  <si>
    <t>Dressing, blue cheese, gallons</t>
  </si>
  <si>
    <t>Dressing, ranch lite, gallons</t>
  </si>
  <si>
    <t>Dressing, blue cheese, liters</t>
  </si>
  <si>
    <t>Dressing, golden Italian, liters</t>
  </si>
  <si>
    <t>Dressing, honey mustard, liters</t>
  </si>
  <si>
    <t>Dressing, parmesan and peppercorn, liters</t>
  </si>
  <si>
    <t>Dressing, ranch, liters</t>
  </si>
  <si>
    <t>Dressing, balsamic lite, liters</t>
  </si>
  <si>
    <t>Dressing, oil and vinegar lite, liters</t>
  </si>
  <si>
    <t>Bread, loco bread</t>
  </si>
  <si>
    <t>Father's Table 01188</t>
  </si>
  <si>
    <t>12 12 ct.</t>
  </si>
  <si>
    <t>6” Round Whole Grain Premium Style Gordita Bread. Provides 2.0 WGB.</t>
  </si>
  <si>
    <t>Mini Cinnis</t>
  </si>
  <si>
    <t>GM 133686000</t>
  </si>
  <si>
    <t>72 2.29 oz.</t>
  </si>
  <si>
    <t>Whole Wheat Flour- First Grain Ingredient. Mini pull apart cinnamon rolls, cinnamon filling</t>
  </si>
  <si>
    <t>Bread Slice, WG blueberry</t>
  </si>
  <si>
    <t>SuperBakery 6071</t>
  </si>
  <si>
    <t>SuperBakery 6076</t>
  </si>
  <si>
    <t>Superbakery 6072</t>
  </si>
  <si>
    <t>Superbakery 6075</t>
  </si>
  <si>
    <t>Superbakery 6073</t>
  </si>
  <si>
    <t>12 6 ct.</t>
  </si>
  <si>
    <t>Hostess 88109-01089</t>
  </si>
  <si>
    <t>Each bag provides .5 WGB.</t>
  </si>
  <si>
    <t>Muffins, mini, banana, IW, WG</t>
  </si>
  <si>
    <t>Muffins, mini, birthday cake, IW, WG</t>
  </si>
  <si>
    <t>Hostess 88109-01071</t>
  </si>
  <si>
    <t>Rice krispie treats, mini, WG</t>
  </si>
  <si>
    <t>600 .42 oz.</t>
  </si>
  <si>
    <t>Fruit, mixed</t>
  </si>
  <si>
    <t>Product of USA. Natural Juice or light syrup.  Pears, Peaches and Pineapple.</t>
  </si>
  <si>
    <t>Oats, quick</t>
  </si>
  <si>
    <t>12 42 oz.</t>
  </si>
  <si>
    <t>Oil, olive</t>
  </si>
  <si>
    <t>Pizza, Wild Mike's, cheesy bottom, 10 cut, precut, 4 cheese, WG</t>
  </si>
  <si>
    <t>SA Piazza 00063</t>
  </si>
  <si>
    <t>Provides .25 MMA, 2.0 WGB</t>
  </si>
  <si>
    <t>Pizza crust, Wild Mike's, cheesy bottom, suggested 8 cut, WG</t>
  </si>
  <si>
    <t>Poptarts, single pack, WG, frosted fudge</t>
  </si>
  <si>
    <t>Poptarts, single pack, WG, frosted blueberry</t>
  </si>
  <si>
    <t>Kellogg's 38000-17196</t>
  </si>
  <si>
    <t>Rice krispie treats, WG, chocolatey chip</t>
  </si>
  <si>
    <t>80 1.60 oz.</t>
  </si>
  <si>
    <t>Beans, refried</t>
  </si>
  <si>
    <t>Basic American 10302</t>
  </si>
  <si>
    <t>6 26.25 oz.</t>
  </si>
  <si>
    <t>Dough, pizza, 7 inch, white</t>
  </si>
  <si>
    <t>Rich's 16387</t>
  </si>
  <si>
    <t>Yogurt, tubes, strawberry</t>
  </si>
  <si>
    <t>GM 47402000</t>
  </si>
  <si>
    <t>48 4 oz.</t>
  </si>
  <si>
    <t>Yoplait Go Big Strawberry</t>
  </si>
  <si>
    <t>Sausage, links, chicken</t>
  </si>
  <si>
    <t>Sausage, patty, chicken</t>
  </si>
  <si>
    <t>Sausage, link, sweet Italian</t>
  </si>
  <si>
    <t>Kayem 212</t>
  </si>
  <si>
    <t>Broth, Pho, vegetable</t>
  </si>
  <si>
    <t>Campbell's 21850</t>
  </si>
  <si>
    <t>A Vietnamese pho broth made with a rich vegetable stock infused with star anise, tangy ginger and authentic spices.</t>
  </si>
  <si>
    <t>Splenda, pc</t>
  </si>
  <si>
    <t>2000 ct.</t>
  </si>
  <si>
    <t>Sugar, pc</t>
  </si>
  <si>
    <t>Stevia, pc</t>
  </si>
  <si>
    <t>Sauce, Siracha hot chili</t>
  </si>
  <si>
    <t>Huy Fong Foods</t>
  </si>
  <si>
    <t>12 28 oz.</t>
  </si>
  <si>
    <t>Tomato paste</t>
  </si>
  <si>
    <t>Oil, vegetable</t>
  </si>
  <si>
    <t>6 1 gal.</t>
  </si>
  <si>
    <t>Vinegar, balsamic</t>
  </si>
  <si>
    <t>5 liters</t>
  </si>
  <si>
    <t>Vinegar, red wine</t>
  </si>
  <si>
    <t>4 1 gal.</t>
  </si>
  <si>
    <t>Corn dog, chicken, WG</t>
  </si>
  <si>
    <t>Foster Farms 95150</t>
  </si>
  <si>
    <t>72 4.0 oz.</t>
  </si>
  <si>
    <t>Each corn dog provides 2.0 MMA and 2.0 WGB</t>
  </si>
  <si>
    <t>Waffles, jumbo, WG</t>
  </si>
  <si>
    <t>Bakecrafter 1453</t>
  </si>
  <si>
    <t>144 ct.</t>
  </si>
  <si>
    <t>1 waffle = 1 WGB</t>
  </si>
  <si>
    <t>Fruit snacks</t>
  </si>
  <si>
    <t>Welch's 14498</t>
  </si>
  <si>
    <t>144 1.55 oz.</t>
  </si>
  <si>
    <t>Mixed Fruit.  Smart Snack Compliant</t>
  </si>
  <si>
    <t>Crackers, Ritz, WG, bulk</t>
  </si>
  <si>
    <t>Yucca, fries, steak cut</t>
  </si>
  <si>
    <t>Comida Vida 470670</t>
  </si>
  <si>
    <t>Egg roll, vegetable, WG</t>
  </si>
  <si>
    <t>Golden Tiger (Ajinomoto) 52939</t>
  </si>
  <si>
    <t>60 3.0 oz.</t>
  </si>
  <si>
    <t>Tasty Brands 62001</t>
  </si>
  <si>
    <t>Provides 1.0 MMA and 1.0 WGB</t>
  </si>
  <si>
    <t>Breadstick, mozzarella filled, twisted, topped</t>
  </si>
  <si>
    <t>Roll, hot dog, white WG</t>
  </si>
  <si>
    <t>Chicken, drumstick, breaded, FC, WG</t>
  </si>
  <si>
    <t>192 2.0 oz.</t>
  </si>
  <si>
    <t>192 1.0 oz.</t>
  </si>
  <si>
    <t>120 1.5 oz.</t>
  </si>
  <si>
    <t>8 12 ct.</t>
  </si>
  <si>
    <t>288 1.1 oz.</t>
  </si>
  <si>
    <t>175 1.25 oz.</t>
  </si>
  <si>
    <t>120 2.0 oz.</t>
  </si>
  <si>
    <t>128 2.0 oz.</t>
  </si>
  <si>
    <t>8-26 (1oz.) slice loaves</t>
  </si>
  <si>
    <t xml:space="preserve">360 1.25 oz. </t>
  </si>
  <si>
    <t>144 1.96oz.</t>
  </si>
  <si>
    <t>144 1.5 oz.</t>
  </si>
  <si>
    <t>144 2.2 oz.</t>
  </si>
  <si>
    <t>108 2.7 oz.</t>
  </si>
  <si>
    <t>51% WG-No Sodium, 2.7 oz.</t>
  </si>
  <si>
    <t>36 2.7 oz.</t>
  </si>
  <si>
    <t>Scones, Blueberry 3.75 oz.</t>
  </si>
  <si>
    <t>48 2.0 oz.</t>
  </si>
  <si>
    <t>Cheese Slices Readi Pac Pepper Jack -1oz.</t>
  </si>
  <si>
    <t>Cream Cheese, light,1 oz. cup</t>
  </si>
  <si>
    <t>Yogurt, strawberry, lowfat, 4oz.</t>
  </si>
  <si>
    <t>Yogurt, strawberry-banana, nonfat, 4oz.</t>
  </si>
  <si>
    <t>Yogurt, vanilla, nonfat, 4oz.</t>
  </si>
  <si>
    <t>Water, bottled, 16.9 oz.</t>
  </si>
  <si>
    <t>Water, spring, bottled, 8 oz.</t>
  </si>
  <si>
    <t>48 8 oz.</t>
  </si>
  <si>
    <t>240 2.4 oz.</t>
  </si>
  <si>
    <t>192 3.6 oz.</t>
  </si>
  <si>
    <t>106 3.0 oz.</t>
  </si>
  <si>
    <t>13 ea. @ .33 oz. provides 2.0 MMA and 2.0 WGB.   New Tyson code.</t>
  </si>
  <si>
    <t>Pork, sausage patty, approx. 1.25 oz., FC</t>
  </si>
  <si>
    <t>2 - .74 oz. links = 1 MMA</t>
  </si>
  <si>
    <t>2 - .72 oz. links = 1 MMA</t>
  </si>
  <si>
    <t>6 43 oz.</t>
  </si>
  <si>
    <t>60 4.94 oz.</t>
  </si>
  <si>
    <t>60 5.05 oz.</t>
  </si>
  <si>
    <t>96 1.42 oz.</t>
  </si>
  <si>
    <t>63 1.1 oz.</t>
  </si>
  <si>
    <t>72 1.0 oz.</t>
  </si>
  <si>
    <t>96 1.55 oz.</t>
  </si>
  <si>
    <t>80 .625 oz.</t>
  </si>
  <si>
    <t>125 1.2 oz.</t>
  </si>
  <si>
    <t>10 12 ct</t>
  </si>
  <si>
    <t>Ken's 0892</t>
  </si>
  <si>
    <t>Ken's KE1936</t>
  </si>
  <si>
    <t>Pirate Booty, Aged white Cheddar</t>
  </si>
  <si>
    <t>2oz. Smart Choice, Sliced Whole Grain English Muffin</t>
  </si>
  <si>
    <t>Bridgford Foods Corp 6611</t>
  </si>
  <si>
    <t>Roll, Kaiser, WG</t>
  </si>
  <si>
    <t>Roll, sub, white WG approx. 6"</t>
  </si>
  <si>
    <t>Bagel, White WG, cinnamon Raisin, bulk</t>
  </si>
  <si>
    <t>Bread Slice, WG zucchini</t>
  </si>
  <si>
    <t>144 ea.</t>
  </si>
  <si>
    <t>Muffin, Smart Choice, WG, apple cinnamon, IW</t>
  </si>
  <si>
    <t>Scones, White Chocolate, Raspberry 3.75 oz.</t>
  </si>
  <si>
    <t>Kellogg's 3800000196</t>
  </si>
  <si>
    <t>Kellogg's 3800054998</t>
  </si>
  <si>
    <t>Kellogg's 3800004996</t>
  </si>
  <si>
    <t>Kellogg's 3800045861</t>
  </si>
  <si>
    <t>Kellogg's 3800078789</t>
  </si>
  <si>
    <t>Syrup, pancake PC</t>
  </si>
  <si>
    <t>Cheese Slices Readi Pac RF Swiss  -1oz.</t>
  </si>
  <si>
    <t>Cheese, Parmesan, grated</t>
  </si>
  <si>
    <t>Cheese, Parmesan, shredded</t>
  </si>
  <si>
    <t>Margarine, Trans fat free</t>
  </si>
  <si>
    <t>Dressing, Caesar lite, 12 gram PC</t>
  </si>
  <si>
    <t>Dressing, Caesar, PC</t>
  </si>
  <si>
    <t>Dressing, chipotle ranch, liters</t>
  </si>
  <si>
    <t>Dressing, raspberry vinaigrette lite, liters</t>
  </si>
  <si>
    <t>Corn, whole kernel, frozen</t>
  </si>
  <si>
    <t>Coffee, pouch, French vanilla</t>
  </si>
  <si>
    <t xml:space="preserve">Straw attached. 100% fruit and vegetable juice.  </t>
  </si>
  <si>
    <t>Juice, orange</t>
  </si>
  <si>
    <t>Provides 2.5 MMA.</t>
  </si>
  <si>
    <t>5 ea. @ .70 oz. provides 2.0 MMA and 1.0 WGB. White and dark meat</t>
  </si>
  <si>
    <t>5 ea. @.79 oz. provides 2.0 MMA and 1.0 WGB.</t>
  </si>
  <si>
    <t>4 ea. @ .975 oz. provides 2.0 MMA and 1.0 WGB.</t>
  </si>
  <si>
    <t>Buffalo Style. 3 ea.@ 1.15 oz. provides 2.0 MMA and 1.0 WGB. CN labeled.</t>
  </si>
  <si>
    <t>Wei Café. 6 ea., @ .86 oz. provides 2.0 MMA and 1.0 WGB.</t>
  </si>
  <si>
    <t>Fish, pollock stick, potato coating, FC</t>
  </si>
  <si>
    <t>4 ea. @ 1.0 oz. provides 2.0 MMA and .75 WGB</t>
  </si>
  <si>
    <t>All natural, whole muscle turkey.  97 2.7 oz. servings per unit.</t>
  </si>
  <si>
    <t>Burger, black bean and salsa</t>
  </si>
  <si>
    <t>Par way Tyson 17021</t>
  </si>
  <si>
    <t>Low sodium, no MSG</t>
  </si>
  <si>
    <t>7 ea. provides 1.0 MMA and .5 WBG</t>
  </si>
  <si>
    <t>2 ea. provides 2.0 MMA and 1.0 WGB</t>
  </si>
  <si>
    <t>Pizza, cheese, Big Daddy hand tossed, WG</t>
  </si>
  <si>
    <t>Pizza, Wild Mike's 5" deep dish round, WG, IW</t>
  </si>
  <si>
    <t>One 2.06 oz. serving provides .5 cup starchy vegetable.</t>
  </si>
  <si>
    <t>One 2.40 oz. serving provides .5 cup starchy vegetable.</t>
  </si>
  <si>
    <t>One 3.17 oz. serving provides .5 cup starchy vegetable.</t>
  </si>
  <si>
    <t>One 3.32 oz. serving provides .5 cup starchy vegetable.</t>
  </si>
  <si>
    <t>One 2.12 oz. serving provides .5 cup starchy vegetable.</t>
  </si>
  <si>
    <t>One 3.17 oz. serving provides .5 cup RO vegetable.</t>
  </si>
  <si>
    <t>One 2.11 oz. serving provides .5 cup RO vegetable.</t>
  </si>
  <si>
    <t>One 3.78 oz. serving provides .5 cup starchy vegetable.</t>
  </si>
  <si>
    <t>One 2.52 oz. serving provides .5 cup RO vegetable.</t>
  </si>
  <si>
    <t>One 2.52 oz. serving provides .5 cup starchy vegetable.</t>
  </si>
  <si>
    <t>One 2.88 oz. serving provides .5 cup starchy vegetable.</t>
  </si>
  <si>
    <t>One 2.69 oz. serving provides .5 cup starchy vegetable.</t>
  </si>
  <si>
    <t>Kellogg's 24100 10971</t>
  </si>
  <si>
    <t>Chortles, Mini-Mini Graham Crackers, WG, chocolate chip</t>
  </si>
  <si>
    <t>Kellogg's 55644</t>
  </si>
  <si>
    <t>Kellogg's 3010030074</t>
  </si>
  <si>
    <t>Kellogg's 50689</t>
  </si>
  <si>
    <t>Kellogg's 380091612</t>
  </si>
  <si>
    <t>Kellogg's 38000-59779</t>
  </si>
  <si>
    <t>Kellogg's 38000-90819</t>
  </si>
  <si>
    <t>Kellogg's 38000-59772</t>
  </si>
  <si>
    <t>Pepperidge Farms Goldfish Crackers - Whole Grain</t>
  </si>
  <si>
    <t>Shearer's Snacks - Vic's 25076</t>
  </si>
  <si>
    <t>Kellogg's 38000-55122</t>
  </si>
  <si>
    <t>Kellogg's 38000-12070</t>
  </si>
  <si>
    <t>Kellogg's 38000-55130</t>
  </si>
  <si>
    <t>Kellogg's 38000-14540</t>
  </si>
  <si>
    <t>Kellogg's 38000-11052</t>
  </si>
  <si>
    <t>Kellogg's 38000-14567</t>
  </si>
  <si>
    <t>6 1 ltr.</t>
  </si>
  <si>
    <t>Pizza, 5" round, 100% Mozz. cheese, individually boxed, WG</t>
  </si>
  <si>
    <t>Pizza, French Bread, 100% Mozz. cheese, individually boxed, WG</t>
  </si>
  <si>
    <t>SA Piazza 20211</t>
  </si>
  <si>
    <t>Land O'Lakes 41698</t>
  </si>
  <si>
    <t>Land O'Lakes 44881</t>
  </si>
  <si>
    <t>1.5 MMA each.</t>
  </si>
  <si>
    <t>20 20.4 oz. crusts</t>
  </si>
  <si>
    <t>Sausage, patty, turkey, FC</t>
  </si>
  <si>
    <t>Jennie-O 271106</t>
  </si>
  <si>
    <t>Advance</t>
  </si>
  <si>
    <t>Smucker's</t>
  </si>
  <si>
    <t>Land O Lakes</t>
  </si>
  <si>
    <t>Bongard's</t>
  </si>
  <si>
    <t>Splenda 19098-20004</t>
  </si>
  <si>
    <t>1000 ct.</t>
  </si>
  <si>
    <t>Provides 1.75 WGB.</t>
  </si>
  <si>
    <t>Barrel O Fun 16662</t>
  </si>
  <si>
    <t>Purevia 91031</t>
  </si>
  <si>
    <t>Total:</t>
  </si>
  <si>
    <t>Group Summary</t>
  </si>
  <si>
    <t>Bread, Baking:</t>
  </si>
  <si>
    <t>Breakfast:</t>
  </si>
  <si>
    <t>Condiments:</t>
  </si>
  <si>
    <t>Dairy:</t>
  </si>
  <si>
    <t>Dressings:</t>
  </si>
  <si>
    <t>Gluten Free:</t>
  </si>
  <si>
    <t>Miscellaneous:</t>
  </si>
  <si>
    <t>Pizza:</t>
  </si>
  <si>
    <t>Grand Total:</t>
  </si>
  <si>
    <t>Cereal:</t>
  </si>
  <si>
    <t>Cookie Dough:</t>
  </si>
  <si>
    <t>Fruit and Vegetable:</t>
  </si>
  <si>
    <t>Juice and Beverage:</t>
  </si>
  <si>
    <t>Meat-Beef, Commercial:</t>
  </si>
  <si>
    <t>Meat-Chicken:</t>
  </si>
  <si>
    <t>Meat-Other:</t>
  </si>
  <si>
    <t>Pasta, Rice:</t>
  </si>
  <si>
    <t>Potato:</t>
  </si>
  <si>
    <t>Snacks:</t>
  </si>
  <si>
    <t>Fee for Service Drayage:</t>
  </si>
  <si>
    <t>32 12 ct</t>
  </si>
  <si>
    <t>263 1.82 oz.</t>
  </si>
  <si>
    <t>167 2.86 oz.</t>
  </si>
  <si>
    <t>4 10#</t>
  </si>
  <si>
    <t>177 2.71 oz.</t>
  </si>
  <si>
    <t>192. ct.</t>
  </si>
  <si>
    <t>300 .75 oz.</t>
  </si>
  <si>
    <t>24 .75 oz.</t>
  </si>
  <si>
    <t>20 3.8 ounce</t>
  </si>
  <si>
    <t>Mondelez 00142</t>
  </si>
  <si>
    <t>Chicken, shredded, sous vide</t>
  </si>
  <si>
    <t>Comida Vida 50057 00703</t>
  </si>
  <si>
    <t>Comida Vida 50057 00702</t>
  </si>
  <si>
    <t>207 2.86 oz.</t>
  </si>
  <si>
    <t>Rich Chicks 54412</t>
  </si>
  <si>
    <t>107 3.0 oz.</t>
  </si>
  <si>
    <t>Rich Chicks 54411</t>
  </si>
  <si>
    <t>214 1.50 oz.</t>
  </si>
  <si>
    <t>Each 1.50 oz. slider provides 1.0 MMA and .50 WGB.</t>
  </si>
  <si>
    <t>Chicken, popcorn, WG, Homestyle breaded, white and dark meat</t>
  </si>
  <si>
    <t>Chicken, slider, WG, FC, white and dark meat</t>
  </si>
  <si>
    <t>Chicken, patty, breaded WG, FC, white and dark meat</t>
  </si>
  <si>
    <t>Chicken, popcorn, breaded, FC, WG white and dark meat</t>
  </si>
  <si>
    <t>Rich Chicks 54409</t>
  </si>
  <si>
    <t>10 ea. @ .30 oz. provides 2.0 MMA and 1.0 WGB.</t>
  </si>
  <si>
    <t>Chicken, tender, breaded, WG, FC, white and dark meat</t>
  </si>
  <si>
    <t>Rich Chicks 54453</t>
  </si>
  <si>
    <t>3 ea. @ 1.0 oz. provides 2.0 MMA and 1.0 WGB.</t>
  </si>
  <si>
    <t>Chicken, patty, spicy, WG, FC, white and dark meat</t>
  </si>
  <si>
    <t>Rich Chicks 54430</t>
  </si>
  <si>
    <t>Chicken, tender, breaded, WG, FC, white meat, whole muscle</t>
  </si>
  <si>
    <t>Rich Chicks 43403</t>
  </si>
  <si>
    <t>80 4.0 oz.</t>
  </si>
  <si>
    <t>2 ea. @ 2.0 oz. provides 2.0 MMA and 1.0 WGB.</t>
  </si>
  <si>
    <t>Chicken, tenderloin, WG, WM, parfired</t>
  </si>
  <si>
    <t>Rich Chicks 43513</t>
  </si>
  <si>
    <t>77 4.14 oz.</t>
  </si>
  <si>
    <t>Premium Gourmet Whole Grain Breaded  Tenderloin 1.4 Oz, Par Cooked - PNL. 3 tenders equals 4.14 oz.</t>
  </si>
  <si>
    <t>Sausage, patty, precooked</t>
  </si>
  <si>
    <t>Bakecrafter 4048</t>
  </si>
  <si>
    <t>WG, Pan Baked, Split Top, Hinge Sliced, 6"</t>
  </si>
  <si>
    <t xml:space="preserve">McCain SMILES® Shaped Potatoes </t>
  </si>
  <si>
    <t>Poultry or chicken instant mix.  160 mg sodium or less per serving.</t>
  </si>
  <si>
    <t>Gravy mix, poultry</t>
  </si>
  <si>
    <t>Tortellini, WG, 4 cheese</t>
  </si>
  <si>
    <t>Tasty Brands 00830WG</t>
  </si>
  <si>
    <t>14 pieces provides 1.0 MMA and 1.0 WGB</t>
  </si>
  <si>
    <t>Pickles, dill chip, gallons</t>
  </si>
  <si>
    <t>Pickles, dill chip, 5 gallon</t>
  </si>
  <si>
    <t>Hummus made easy</t>
  </si>
  <si>
    <t>Bush's 1060</t>
  </si>
  <si>
    <t>Add to garbanzo beans.  2.0 oz of finished products provides 1.0 MMA</t>
  </si>
  <si>
    <t>Potatoes, hash brown rounds</t>
  </si>
  <si>
    <t>McCain 1000006188</t>
  </si>
  <si>
    <t>Orange medley, 100% vegetable juice</t>
  </si>
  <si>
    <t>Juicy Juice 00066</t>
  </si>
  <si>
    <t>Juice, vegetable, orange</t>
  </si>
  <si>
    <t>Muffin Mix, WG</t>
  </si>
  <si>
    <t>Waffles, mini, Maple Chip</t>
  </si>
  <si>
    <t>Bakecrafter 1584</t>
  </si>
  <si>
    <t>280 .70 oz.</t>
  </si>
  <si>
    <t>3" bulk. 2 waffles provides 1.0 WGB (140 servings per case)</t>
  </si>
  <si>
    <t>Cheese bites, WG</t>
  </si>
  <si>
    <t>SA Piazza 11003</t>
  </si>
  <si>
    <t>240 1.0 oz.</t>
  </si>
  <si>
    <t>Wild Mike's.  Provides .50 MMA and .50 WGB.</t>
  </si>
  <si>
    <t>DeIorios 2274</t>
  </si>
  <si>
    <t>189 2.54 oz. servings, each providing 1/2 cup starchy vegetable.</t>
  </si>
  <si>
    <t>Sauce, cheese, Alfredo, pouch</t>
  </si>
  <si>
    <t>Magnifico</t>
  </si>
  <si>
    <t>Rich's 08061</t>
  </si>
  <si>
    <t>384 .51 oz.</t>
  </si>
  <si>
    <t>6 ea. Provides 2.0 WGB</t>
  </si>
  <si>
    <t>Pancake, bites, WG</t>
  </si>
  <si>
    <t>French Toast, bites, WG</t>
  </si>
  <si>
    <t>Rich's 08066</t>
  </si>
  <si>
    <t>X</t>
  </si>
  <si>
    <t>Muffintown #8198</t>
  </si>
  <si>
    <t>Bakecrafter #3522</t>
  </si>
  <si>
    <t>Bakecrafter #471</t>
  </si>
  <si>
    <t>SB #wghr254</t>
  </si>
  <si>
    <t>BC #1605</t>
  </si>
  <si>
    <t>DISC'D by MFG</t>
  </si>
  <si>
    <t>Kens 0572A5</t>
  </si>
  <si>
    <t>Tribe 12317732</t>
  </si>
  <si>
    <t>2/4#</t>
  </si>
  <si>
    <t>Polaner 00485</t>
  </si>
  <si>
    <t>Americ 76215</t>
  </si>
  <si>
    <t>Cosmo 654</t>
  </si>
  <si>
    <t>Cosmo 619</t>
  </si>
  <si>
    <t>Pikpak 2942</t>
  </si>
  <si>
    <t>Regal 011</t>
  </si>
  <si>
    <t>Regal 110</t>
  </si>
  <si>
    <t>Americ 00222</t>
  </si>
  <si>
    <t>Americ 00246</t>
  </si>
  <si>
    <t>Myron 26405</t>
  </si>
  <si>
    <t>Amer 00226</t>
  </si>
  <si>
    <t>Aurora 5009384</t>
  </si>
  <si>
    <t>Bongard 10050</t>
  </si>
  <si>
    <t>Grt Lke 3089845</t>
  </si>
  <si>
    <t>Cucina 820</t>
  </si>
  <si>
    <t>Bella 1066</t>
  </si>
  <si>
    <t>Cucina 440</t>
  </si>
  <si>
    <t>4/5#</t>
  </si>
  <si>
    <t>3/9#</t>
  </si>
  <si>
    <t>Corton 5295312</t>
  </si>
  <si>
    <t>Grt Lke 35162</t>
  </si>
  <si>
    <t>correct mfg #40295 correct pk sz 168ct PTV is $17.38</t>
  </si>
  <si>
    <t>GrnMtn FG83407</t>
  </si>
  <si>
    <t>Garelk 59517</t>
  </si>
  <si>
    <t>Upstate</t>
  </si>
  <si>
    <t>Kens 0955zy</t>
  </si>
  <si>
    <t>Kens 0813</t>
  </si>
  <si>
    <t>Kens 0965zy</t>
  </si>
  <si>
    <t>Kens 0858zy</t>
  </si>
  <si>
    <t>Kens 0552zy</t>
  </si>
  <si>
    <t>Kens 0636zy</t>
  </si>
  <si>
    <t>Kens 0732zy</t>
  </si>
  <si>
    <t>C 71E212G0194</t>
  </si>
  <si>
    <t>Ken 0777zy</t>
  </si>
  <si>
    <t>C56E148D0194</t>
  </si>
  <si>
    <t>Musslmn FFSLR0600</t>
  </si>
  <si>
    <t>Lleaf 31828</t>
  </si>
  <si>
    <t>Chill 01092</t>
  </si>
  <si>
    <t>Allen blu10A5130</t>
  </si>
  <si>
    <t>Chill 93075</t>
  </si>
  <si>
    <t>12/2#</t>
  </si>
  <si>
    <t>Chill 70085</t>
  </si>
  <si>
    <t>DelMonte58278</t>
  </si>
  <si>
    <t>Lindsy 10150</t>
  </si>
  <si>
    <t>Ambros 14919</t>
  </si>
  <si>
    <t>Delmon 2001707</t>
  </si>
  <si>
    <t>Delmon 2002203</t>
  </si>
  <si>
    <t>Chill 47039</t>
  </si>
  <si>
    <t>NE 13138</t>
  </si>
  <si>
    <t>NE 19463</t>
  </si>
  <si>
    <t>Simplt 99298</t>
  </si>
  <si>
    <t>Chill 50082</t>
  </si>
  <si>
    <t>Ardmore 41381</t>
  </si>
  <si>
    <t>Ardmore 41391</t>
  </si>
  <si>
    <t>Ardmore 41382</t>
  </si>
  <si>
    <t>Ardmore 41380</t>
  </si>
  <si>
    <t>24/16.9z</t>
  </si>
  <si>
    <t>10# case</t>
  </si>
  <si>
    <t>Swift 942499</t>
  </si>
  <si>
    <t>Proview 13840</t>
  </si>
  <si>
    <t>#10043200121196</t>
  </si>
  <si>
    <t>Commercial #5690CE</t>
  </si>
  <si>
    <t>13# $76.96</t>
  </si>
  <si>
    <t>Ospray 01401</t>
  </si>
  <si>
    <t>Sug Fds 74581</t>
  </si>
  <si>
    <t>Sug Fds 74627</t>
  </si>
  <si>
    <t>Mfg new #56240 new pk size 6/17z</t>
  </si>
  <si>
    <t>Major 90410</t>
  </si>
  <si>
    <t>Major 90360</t>
  </si>
  <si>
    <t>alternate approved</t>
  </si>
  <si>
    <t>alt appvd 2/64 oz</t>
  </si>
  <si>
    <t>alternate approved 2/2.5#</t>
  </si>
  <si>
    <t>TFI 24414</t>
  </si>
  <si>
    <t>SOLIS 25660</t>
  </si>
  <si>
    <t>BONTA 30510</t>
  </si>
  <si>
    <t>AMBIAN 89561</t>
  </si>
  <si>
    <t>Admir 600621</t>
  </si>
  <si>
    <t>2/5 liter</t>
  </si>
  <si>
    <t>SIMPLT  0224</t>
  </si>
  <si>
    <t>6/5 LB</t>
  </si>
  <si>
    <t>Frito L 43578</t>
  </si>
  <si>
    <t>Corr mfg #20685-12500</t>
  </si>
  <si>
    <t>DC 53628</t>
  </si>
  <si>
    <t>DC 53633</t>
  </si>
  <si>
    <t>La Choy 12620</t>
  </si>
  <si>
    <t>MOM 04650</t>
  </si>
  <si>
    <t>Laspagnia 11278</t>
  </si>
  <si>
    <t>Lleaf 2801</t>
  </si>
  <si>
    <t>Lleaf 6801</t>
  </si>
  <si>
    <t>Redi R 153700</t>
  </si>
  <si>
    <t>Houseb 6001</t>
  </si>
  <si>
    <t>390ct</t>
  </si>
  <si>
    <t>Corto 20404</t>
  </si>
  <si>
    <t>4/3 liters CALIF</t>
  </si>
  <si>
    <t>Admir 105463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</si>
</sst>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#,##0.000"/>
    <numFmt numFmtId="166" formatCode="0.000"/>
    <numFmt numFmtId="167" formatCode="#,##0.0000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9" tint="0.79998168889431442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4"/>
      <color theme="10"/>
      <name val="Arial"/>
      <family val="2"/>
    </font>
    <font>
      <sz val="10"/>
      <name val="Arial"/>
      <family val="2"/>
    </font>
    <font>
      <b/>
      <sz val="12"/>
      <color rgb="FF007A37"/>
      <name val="Arial"/>
      <family val="2"/>
    </font>
    <font>
      <sz val="11"/>
      <color theme="1"/>
      <name val="Calibri"/>
      <family val="2"/>
      <scheme val="minor"/>
    </font>
    <font>
      <u/>
      <sz val="12"/>
      <name val="Arial"/>
      <family val="2"/>
    </font>
    <font>
      <sz val="12"/>
      <color theme="4" tint="-0.499984740745262"/>
      <name val="Arial"/>
      <family val="2"/>
    </font>
    <font>
      <b/>
      <sz val="12"/>
      <color rgb="FF006600"/>
      <name val="Arial"/>
      <family val="2"/>
    </font>
    <font>
      <b/>
      <u/>
      <sz val="12"/>
      <color rgb="FF006600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b/>
      <sz val="14"/>
      <color indexed="9"/>
      <name val="Arial"/>
      <family val="2"/>
    </font>
    <font>
      <sz val="14"/>
      <name val="Calibri"/>
      <family val="2"/>
      <scheme val="minor"/>
    </font>
    <font>
      <b/>
      <u/>
      <sz val="14"/>
      <color theme="1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7F99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left" vertical="center"/>
    </xf>
    <xf numFmtId="0" fontId="4" fillId="10" borderId="0" applyNumberFormat="0" applyFill="0" applyBorder="0" applyAlignment="0" applyProtection="0"/>
    <xf numFmtId="1" fontId="15" fillId="0" borderId="1">
      <alignment horizontal="left" vertical="center" wrapText="1"/>
    </xf>
    <xf numFmtId="0" fontId="14" fillId="0" borderId="0"/>
    <xf numFmtId="44" fontId="16" fillId="0" borderId="0" applyFont="0" applyFill="0" applyBorder="0" applyAlignment="0" applyProtection="0"/>
  </cellStyleXfs>
  <cellXfs count="4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166" fontId="2" fillId="5" borderId="1" xfId="0" applyNumberFormat="1" applyFont="1" applyFill="1" applyBorder="1" applyAlignment="1">
      <alignment horizontal="center" vertical="center"/>
    </xf>
    <xf numFmtId="167" fontId="2" fillId="5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 wrapText="1"/>
    </xf>
    <xf numFmtId="165" fontId="2" fillId="5" borderId="2" xfId="0" applyNumberFormat="1" applyFont="1" applyFill="1" applyBorder="1" applyAlignment="1">
      <alignment horizontal="center" vertical="center" wrapText="1"/>
    </xf>
    <xf numFmtId="0" fontId="0" fillId="6" borderId="0" xfId="0" applyFill="1"/>
    <xf numFmtId="4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0" fillId="5" borderId="0" xfId="0" applyFill="1"/>
    <xf numFmtId="0" fontId="0" fillId="2" borderId="0" xfId="0" applyFill="1"/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166" fontId="7" fillId="5" borderId="1" xfId="0" applyNumberFormat="1" applyFont="1" applyFill="1" applyBorder="1" applyAlignment="1">
      <alignment horizontal="center" vertical="center"/>
    </xf>
    <xf numFmtId="167" fontId="7" fillId="5" borderId="1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1" fillId="0" borderId="0" xfId="0" applyFont="1"/>
    <xf numFmtId="1" fontId="4" fillId="0" borderId="1" xfId="2" applyNumberFormat="1" applyFont="1" applyFill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vertical="center" wrapText="1"/>
    </xf>
    <xf numFmtId="1" fontId="4" fillId="0" borderId="1" xfId="2" applyNumberFormat="1" applyFill="1" applyBorder="1" applyAlignment="1" applyProtection="1">
      <alignment horizontal="left" vertical="center" wrapText="1"/>
    </xf>
    <xf numFmtId="0" fontId="4" fillId="0" borderId="1" xfId="2" applyFill="1" applyBorder="1" applyAlignment="1" applyProtection="1">
      <alignment vertical="center"/>
    </xf>
    <xf numFmtId="0" fontId="4" fillId="0" borderId="1" xfId="2" applyFill="1" applyBorder="1" applyAlignment="1" applyProtection="1">
      <alignment horizontal="left" vertical="center" wrapText="1"/>
    </xf>
    <xf numFmtId="1" fontId="2" fillId="0" borderId="1" xfId="1" applyNumberFormat="1" applyFont="1" applyFill="1" applyBorder="1" applyAlignment="1" applyProtection="1">
      <alignment vertical="center" wrapText="1"/>
    </xf>
    <xf numFmtId="1" fontId="4" fillId="2" borderId="1" xfId="2" applyNumberForma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2" applyFill="1" applyBorder="1" applyAlignment="1" applyProtection="1">
      <alignment horizontal="left" vertical="center" wrapText="1"/>
    </xf>
    <xf numFmtId="1" fontId="2" fillId="2" borderId="1" xfId="2" applyNumberFormat="1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2" applyFont="1" applyFill="1" applyBorder="1" applyAlignment="1" applyProtection="1">
      <alignment vertical="center"/>
    </xf>
    <xf numFmtId="0" fontId="2" fillId="2" borderId="1" xfId="2" applyFont="1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  <xf numFmtId="1" fontId="1" fillId="0" borderId="1" xfId="0" applyNumberFormat="1" applyFont="1" applyFill="1" applyBorder="1" applyAlignment="1" applyProtection="1">
      <alignment horizontal="left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4" applyFont="1" applyFill="1" applyBorder="1" applyAlignment="1" applyProtection="1">
      <alignment horizontal="left" vertical="center" wrapText="1"/>
    </xf>
    <xf numFmtId="0" fontId="4" fillId="2" borderId="1" xfId="2" applyFill="1" applyBorder="1" applyAlignment="1" applyProtection="1">
      <alignment horizontal="left" vertical="center"/>
    </xf>
    <xf numFmtId="1" fontId="2" fillId="2" borderId="1" xfId="0" applyNumberFormat="1" applyFont="1" applyFill="1" applyBorder="1" applyAlignment="1" applyProtection="1">
      <alignment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left" vertical="center" wrapText="1"/>
    </xf>
    <xf numFmtId="1" fontId="17" fillId="0" borderId="1" xfId="2" applyNumberFormat="1" applyFont="1" applyFill="1" applyBorder="1" applyAlignment="1" applyProtection="1">
      <alignment horizontal="left" vertical="center" wrapText="1"/>
    </xf>
    <xf numFmtId="1" fontId="2" fillId="0" borderId="1" xfId="2" applyNumberFormat="1" applyFont="1" applyFill="1" applyBorder="1" applyAlignment="1" applyProtection="1">
      <alignment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9" borderId="1" xfId="1" applyFont="1" applyFill="1" applyBorder="1" applyAlignment="1" applyProtection="1">
      <alignment horizontal="center" vertical="center" wrapText="1"/>
    </xf>
    <xf numFmtId="0" fontId="2" fillId="9" borderId="1" xfId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1" fontId="4" fillId="2" borderId="1" xfId="2" applyNumberFormat="1" applyFont="1" applyFill="1" applyBorder="1" applyAlignment="1" applyProtection="1">
      <alignment horizontal="left" vertical="center" wrapText="1"/>
    </xf>
    <xf numFmtId="1" fontId="1" fillId="0" borderId="1" xfId="0" applyNumberFormat="1" applyFont="1" applyFill="1" applyBorder="1" applyAlignment="1" applyProtection="1">
      <alignment vertical="center" wrapText="1"/>
    </xf>
    <xf numFmtId="1" fontId="2" fillId="0" borderId="1" xfId="0" applyNumberFormat="1" applyFont="1" applyFill="1" applyBorder="1" applyAlignment="1" applyProtection="1">
      <alignment vertical="center" wrapText="1"/>
    </xf>
    <xf numFmtId="0" fontId="4" fillId="2" borderId="1" xfId="2" applyFont="1" applyFill="1" applyBorder="1" applyAlignment="1" applyProtection="1">
      <alignment vertical="center"/>
    </xf>
    <xf numFmtId="1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center" vertical="center" wrapText="1"/>
    </xf>
    <xf numFmtId="1" fontId="1" fillId="0" borderId="4" xfId="0" applyNumberFormat="1" applyFont="1" applyFill="1" applyBorder="1" applyAlignment="1" applyProtection="1">
      <alignment horizontal="center" vertical="center" wrapText="1"/>
    </xf>
    <xf numFmtId="7" fontId="1" fillId="0" borderId="1" xfId="5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horizontal="left" vertical="center" wrapText="1"/>
    </xf>
    <xf numFmtId="1" fontId="2" fillId="2" borderId="4" xfId="2" applyNumberFormat="1" applyFont="1" applyFill="1" applyBorder="1" applyAlignment="1" applyProtection="1">
      <alignment horizontal="left" vertical="center" wrapText="1"/>
    </xf>
    <xf numFmtId="1" fontId="2" fillId="2" borderId="4" xfId="0" applyNumberFormat="1" applyFont="1" applyFill="1" applyBorder="1" applyAlignment="1" applyProtection="1">
      <alignment horizontal="center" vertical="center" wrapText="1"/>
    </xf>
    <xf numFmtId="1" fontId="4" fillId="0" borderId="1" xfId="2" applyNumberFormat="1" applyFill="1" applyBorder="1" applyAlignment="1" applyProtection="1">
      <alignment vertical="center" wrapText="1"/>
    </xf>
    <xf numFmtId="1" fontId="4" fillId="0" borderId="0" xfId="2" applyNumberFormat="1" applyFill="1" applyBorder="1" applyAlignment="1" applyProtection="1">
      <alignment horizontal="left" vertical="center" wrapText="1"/>
    </xf>
    <xf numFmtId="0" fontId="20" fillId="2" borderId="1" xfId="2" applyFont="1" applyFill="1" applyBorder="1" applyAlignment="1" applyProtection="1">
      <alignment horizontal="left" vertical="center" wrapText="1"/>
    </xf>
    <xf numFmtId="0" fontId="20" fillId="0" borderId="1" xfId="2" applyFont="1" applyFill="1" applyBorder="1" applyAlignment="1" applyProtection="1">
      <alignment vertical="center"/>
    </xf>
    <xf numFmtId="0" fontId="4" fillId="0" borderId="0" xfId="2" applyFill="1" applyBorder="1" applyAlignment="1" applyProtection="1">
      <alignment horizontal="left" vertical="center" wrapText="1"/>
    </xf>
    <xf numFmtId="4" fontId="22" fillId="0" borderId="0" xfId="2" applyNumberFormat="1" applyFont="1" applyFill="1" applyBorder="1" applyAlignment="1" applyProtection="1">
      <alignment horizontal="right" vertical="center" wrapText="1" indent="6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1" fontId="2" fillId="0" borderId="4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left" vertical="center"/>
    </xf>
    <xf numFmtId="1" fontId="19" fillId="0" borderId="1" xfId="0" applyNumberFormat="1" applyFon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4" fillId="2" borderId="0" xfId="2" applyFont="1" applyFill="1" applyAlignment="1" applyProtection="1">
      <alignment horizontal="left" vertical="center" wrapText="1"/>
    </xf>
    <xf numFmtId="0" fontId="3" fillId="7" borderId="3" xfId="1" applyFont="1" applyFill="1" applyBorder="1" applyAlignment="1" applyProtection="1">
      <alignment horizontal="center" vertical="center"/>
    </xf>
    <xf numFmtId="0" fontId="3" fillId="7" borderId="3" xfId="1" applyFont="1" applyFill="1" applyBorder="1" applyAlignment="1" applyProtection="1">
      <alignment horizontal="center" vertical="center" wrapText="1"/>
    </xf>
    <xf numFmtId="3" fontId="3" fillId="7" borderId="3" xfId="1" applyNumberFormat="1" applyFont="1" applyFill="1" applyBorder="1" applyAlignment="1" applyProtection="1">
      <alignment horizontal="center" vertical="center" wrapText="1"/>
    </xf>
    <xf numFmtId="0" fontId="3" fillId="8" borderId="3" xfId="1" applyFont="1" applyFill="1" applyBorder="1" applyAlignment="1" applyProtection="1">
      <alignment horizontal="center" vertical="center" wrapText="1"/>
    </xf>
    <xf numFmtId="0" fontId="3" fillId="8" borderId="3" xfId="1" applyNumberFormat="1" applyFont="1" applyFill="1" applyBorder="1" applyAlignment="1" applyProtection="1">
      <alignment horizontal="center" vertical="center" wrapText="1"/>
    </xf>
    <xf numFmtId="3" fontId="3" fillId="8" borderId="3" xfId="1" applyNumberFormat="1" applyFont="1" applyFill="1" applyBorder="1" applyAlignment="1" applyProtection="1">
      <alignment horizontal="center" vertical="center" wrapText="1"/>
    </xf>
    <xf numFmtId="4" fontId="3" fillId="8" borderId="3" xfId="1" applyNumberFormat="1" applyFont="1" applyFill="1" applyBorder="1" applyAlignment="1" applyProtection="1">
      <alignment horizontal="center" vertical="center" wrapText="1"/>
    </xf>
    <xf numFmtId="4" fontId="3" fillId="7" borderId="3" xfId="1" applyNumberFormat="1" applyFont="1" applyFill="1" applyBorder="1" applyAlignment="1" applyProtection="1">
      <alignment horizontal="center" vertical="center" wrapText="1"/>
    </xf>
    <xf numFmtId="3" fontId="3" fillId="0" borderId="3" xfId="1" applyNumberFormat="1" applyFont="1" applyFill="1" applyBorder="1" applyAlignment="1" applyProtection="1">
      <alignment horizontal="center" vertical="center" wrapText="1"/>
    </xf>
    <xf numFmtId="164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vertical="center"/>
    </xf>
    <xf numFmtId="0" fontId="3" fillId="9" borderId="1" xfId="1" applyFont="1" applyFill="1" applyBorder="1" applyAlignment="1" applyProtection="1">
      <alignment vertical="center" wrapText="1"/>
    </xf>
    <xf numFmtId="0" fontId="3" fillId="9" borderId="1" xfId="1" applyFont="1" applyFill="1" applyBorder="1" applyAlignment="1" applyProtection="1">
      <alignment horizontal="center" vertical="center" wrapText="1"/>
    </xf>
    <xf numFmtId="3" fontId="2" fillId="9" borderId="1" xfId="1" applyNumberFormat="1" applyFont="1" applyFill="1" applyBorder="1" applyAlignment="1" applyProtection="1">
      <alignment horizontal="center" vertical="center" wrapText="1"/>
    </xf>
    <xf numFmtId="0" fontId="2" fillId="9" borderId="1" xfId="1" applyNumberFormat="1" applyFont="1" applyFill="1" applyBorder="1" applyAlignment="1" applyProtection="1">
      <alignment horizontal="center" vertical="center" wrapText="1"/>
    </xf>
    <xf numFmtId="4" fontId="2" fillId="9" borderId="1" xfId="1" applyNumberFormat="1" applyFont="1" applyFill="1" applyBorder="1" applyAlignment="1" applyProtection="1">
      <alignment horizontal="center" vertical="center" wrapText="1"/>
    </xf>
    <xf numFmtId="4" fontId="2" fillId="9" borderId="1" xfId="1" applyNumberFormat="1" applyFont="1" applyFill="1" applyBorder="1" applyAlignment="1" applyProtection="1">
      <alignment horizontal="right" vertical="center" wrapText="1"/>
    </xf>
    <xf numFmtId="0" fontId="3" fillId="9" borderId="1" xfId="1" applyNumberFormat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vertical="center" wrapText="1"/>
    </xf>
    <xf numFmtId="0" fontId="4" fillId="0" borderId="4" xfId="2" applyFill="1" applyBorder="1" applyAlignment="1" applyProtection="1">
      <alignment vertical="center" wrapText="1"/>
    </xf>
    <xf numFmtId="3" fontId="2" fillId="0" borderId="4" xfId="1" applyNumberFormat="1" applyFont="1" applyFill="1" applyBorder="1" applyAlignment="1" applyProtection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center" vertical="center" wrapText="1"/>
    </xf>
    <xf numFmtId="4" fontId="2" fillId="0" borderId="4" xfId="1" applyNumberFormat="1" applyFont="1" applyFill="1" applyBorder="1" applyAlignment="1" applyProtection="1">
      <alignment horizontal="center" vertical="center" wrapText="1"/>
    </xf>
    <xf numFmtId="4" fontId="2" fillId="11" borderId="4" xfId="1" applyNumberFormat="1" applyFont="1" applyFill="1" applyBorder="1" applyAlignment="1" applyProtection="1">
      <alignment horizontal="center" vertical="center" wrapText="1"/>
    </xf>
    <xf numFmtId="4" fontId="2" fillId="0" borderId="4" xfId="1" applyNumberFormat="1" applyFont="1" applyFill="1" applyBorder="1" applyAlignment="1" applyProtection="1">
      <alignment horizontal="right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4" fillId="0" borderId="1" xfId="2" applyFill="1" applyBorder="1" applyAlignment="1" applyProtection="1">
      <alignment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4" fontId="2" fillId="11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0" fontId="2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center" vertical="center"/>
    </xf>
    <xf numFmtId="3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4" fontId="2" fillId="11" borderId="1" xfId="1" applyNumberFormat="1" applyFont="1" applyFill="1" applyBorder="1" applyAlignment="1" applyProtection="1">
      <alignment horizontal="center" vertical="center"/>
    </xf>
    <xf numFmtId="4" fontId="2" fillId="0" borderId="1" xfId="1" applyNumberFormat="1" applyFont="1" applyFill="1" applyBorder="1" applyAlignment="1" applyProtection="1">
      <alignment horizontal="right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left" vertical="center" wrapText="1"/>
    </xf>
    <xf numFmtId="3" fontId="2" fillId="0" borderId="3" xfId="1" applyNumberFormat="1" applyFont="1" applyFill="1" applyBorder="1" applyAlignment="1" applyProtection="1">
      <alignment horizontal="center" vertical="center"/>
    </xf>
    <xf numFmtId="4" fontId="2" fillId="0" borderId="3" xfId="1" applyNumberFormat="1" applyFont="1" applyFill="1" applyBorder="1" applyAlignment="1" applyProtection="1">
      <alignment horizontal="center" vertical="center"/>
    </xf>
    <xf numFmtId="4" fontId="2" fillId="11" borderId="3" xfId="1" applyNumberFormat="1" applyFont="1" applyFill="1" applyBorder="1" applyAlignment="1" applyProtection="1">
      <alignment horizontal="center" vertical="center"/>
    </xf>
    <xf numFmtId="4" fontId="2" fillId="0" borderId="3" xfId="1" applyNumberFormat="1" applyFont="1" applyFill="1" applyBorder="1" applyAlignment="1" applyProtection="1">
      <alignment horizontal="right" vertical="center"/>
    </xf>
    <xf numFmtId="0" fontId="2" fillId="0" borderId="3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vertical="center"/>
    </xf>
    <xf numFmtId="0" fontId="2" fillId="9" borderId="1" xfId="1" applyFont="1" applyFill="1" applyBorder="1" applyAlignment="1" applyProtection="1">
      <alignment vertical="center"/>
    </xf>
    <xf numFmtId="0" fontId="18" fillId="9" borderId="0" xfId="1" applyFont="1" applyFill="1" applyBorder="1" applyAlignment="1" applyProtection="1">
      <alignment vertical="center"/>
    </xf>
    <xf numFmtId="0" fontId="2" fillId="9" borderId="1" xfId="1" applyFont="1" applyFill="1" applyBorder="1" applyAlignment="1" applyProtection="1">
      <alignment horizontal="center" vertical="center"/>
    </xf>
    <xf numFmtId="3" fontId="2" fillId="9" borderId="1" xfId="1" applyNumberFormat="1" applyFont="1" applyFill="1" applyBorder="1" applyAlignment="1" applyProtection="1">
      <alignment horizontal="center" vertical="center"/>
    </xf>
    <xf numFmtId="0" fontId="2" fillId="9" borderId="1" xfId="1" applyNumberFormat="1" applyFont="1" applyFill="1" applyBorder="1" applyAlignment="1" applyProtection="1">
      <alignment horizontal="center" vertical="center"/>
    </xf>
    <xf numFmtId="4" fontId="2" fillId="9" borderId="1" xfId="1" applyNumberFormat="1" applyFont="1" applyFill="1" applyBorder="1" applyAlignment="1" applyProtection="1">
      <alignment horizontal="center" vertical="center"/>
    </xf>
    <xf numFmtId="4" fontId="2" fillId="9" borderId="1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4" xfId="1" applyFont="1" applyFill="1" applyBorder="1" applyAlignment="1" applyProtection="1">
      <alignment horizontal="center" vertical="center"/>
    </xf>
    <xf numFmtId="3" fontId="2" fillId="0" borderId="4" xfId="1" applyNumberFormat="1" applyFont="1" applyFill="1" applyBorder="1" applyAlignment="1" applyProtection="1">
      <alignment horizontal="center" vertical="center"/>
    </xf>
    <xf numFmtId="0" fontId="2" fillId="0" borderId="4" xfId="1" applyNumberFormat="1" applyFont="1" applyFill="1" applyBorder="1" applyAlignment="1" applyProtection="1">
      <alignment horizontal="center" vertical="center"/>
    </xf>
    <xf numFmtId="4" fontId="2" fillId="0" borderId="4" xfId="1" applyNumberFormat="1" applyFont="1" applyFill="1" applyBorder="1" applyAlignment="1" applyProtection="1">
      <alignment horizontal="center" vertical="center"/>
    </xf>
    <xf numFmtId="4" fontId="2" fillId="11" borderId="4" xfId="1" applyNumberFormat="1" applyFont="1" applyFill="1" applyBorder="1" applyAlignment="1" applyProtection="1">
      <alignment horizontal="center" vertical="center"/>
    </xf>
    <xf numFmtId="4" fontId="2" fillId="0" borderId="4" xfId="1" applyNumberFormat="1" applyFont="1" applyFill="1" applyBorder="1" applyAlignment="1" applyProtection="1">
      <alignment horizontal="right" vertical="center"/>
    </xf>
    <xf numFmtId="0" fontId="2" fillId="0" borderId="4" xfId="1" applyFont="1" applyFill="1" applyBorder="1" applyAlignment="1" applyProtection="1">
      <alignment vertical="center"/>
    </xf>
    <xf numFmtId="0" fontId="4" fillId="2" borderId="1" xfId="2" applyFill="1" applyBorder="1" applyAlignment="1" applyProtection="1">
      <alignment vertical="center"/>
    </xf>
    <xf numFmtId="0" fontId="19" fillId="0" borderId="1" xfId="1" applyFont="1" applyFill="1" applyBorder="1" applyAlignment="1" applyProtection="1">
      <alignment vertical="center" wrapText="1"/>
    </xf>
    <xf numFmtId="0" fontId="19" fillId="0" borderId="1" xfId="1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vertical="center" wrapText="1"/>
    </xf>
    <xf numFmtId="0" fontId="19" fillId="0" borderId="4" xfId="1" applyFont="1" applyFill="1" applyBorder="1" applyAlignment="1" applyProtection="1">
      <alignment vertical="center" wrapText="1"/>
    </xf>
    <xf numFmtId="0" fontId="2" fillId="0" borderId="1" xfId="2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vertical="center"/>
    </xf>
    <xf numFmtId="0" fontId="2" fillId="0" borderId="1" xfId="1" applyFont="1" applyBorder="1" applyAlignment="1" applyProtection="1">
      <alignment horizontal="left" vertical="center"/>
    </xf>
    <xf numFmtId="0" fontId="2" fillId="0" borderId="1" xfId="1" applyFont="1" applyBorder="1" applyProtection="1">
      <alignment horizontal="left" vertical="center"/>
    </xf>
    <xf numFmtId="0" fontId="2" fillId="0" borderId="1" xfId="1" applyFont="1" applyBorder="1" applyAlignment="1" applyProtection="1">
      <alignment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0" fontId="3" fillId="9" borderId="1" xfId="1" applyFont="1" applyFill="1" applyBorder="1" applyAlignment="1" applyProtection="1">
      <alignment vertical="center"/>
    </xf>
    <xf numFmtId="0" fontId="3" fillId="9" borderId="1" xfId="1" applyFont="1" applyFill="1" applyBorder="1" applyAlignment="1" applyProtection="1">
      <alignment horizontal="center" vertical="center"/>
    </xf>
    <xf numFmtId="0" fontId="19" fillId="0" borderId="1" xfId="1" applyFont="1" applyFill="1" applyBorder="1" applyAlignment="1" applyProtection="1">
      <alignment horizontal="left" vertical="center" wrapText="1"/>
    </xf>
    <xf numFmtId="0" fontId="9" fillId="9" borderId="1" xfId="1" applyFont="1" applyFill="1" applyBorder="1" applyAlignment="1" applyProtection="1">
      <alignment horizontal="center" vertical="center" wrapText="1"/>
    </xf>
    <xf numFmtId="0" fontId="9" fillId="9" borderId="1" xfId="1" applyFont="1" applyFill="1" applyBorder="1" applyAlignment="1" applyProtection="1">
      <alignment horizontal="center" vertical="center"/>
    </xf>
    <xf numFmtId="0" fontId="9" fillId="9" borderId="1" xfId="1" applyFont="1" applyFill="1" applyBorder="1" applyAlignment="1" applyProtection="1">
      <alignment vertical="center" wrapText="1"/>
    </xf>
    <xf numFmtId="3" fontId="9" fillId="9" borderId="1" xfId="1" applyNumberFormat="1" applyFont="1" applyFill="1" applyBorder="1" applyAlignment="1" applyProtection="1">
      <alignment horizontal="center" vertical="center"/>
    </xf>
    <xf numFmtId="0" fontId="7" fillId="9" borderId="1" xfId="1" applyFont="1" applyFill="1" applyBorder="1" applyAlignment="1" applyProtection="1">
      <alignment horizontal="center" vertical="center"/>
    </xf>
    <xf numFmtId="0" fontId="7" fillId="9" borderId="1" xfId="1" applyFont="1" applyFill="1" applyBorder="1" applyAlignment="1" applyProtection="1">
      <alignment horizontal="center" vertical="center" wrapText="1"/>
    </xf>
    <xf numFmtId="3" fontId="7" fillId="9" borderId="1" xfId="1" applyNumberFormat="1" applyFont="1" applyFill="1" applyBorder="1" applyAlignment="1" applyProtection="1">
      <alignment horizontal="center" vertical="center"/>
    </xf>
    <xf numFmtId="0" fontId="9" fillId="9" borderId="1" xfId="1" applyFont="1" applyFill="1" applyBorder="1" applyAlignment="1" applyProtection="1">
      <alignment vertical="center"/>
    </xf>
    <xf numFmtId="4" fontId="7" fillId="9" borderId="1" xfId="1" applyNumberFormat="1" applyFont="1" applyFill="1" applyBorder="1" applyAlignment="1" applyProtection="1">
      <alignment horizontal="center" vertical="center"/>
    </xf>
    <xf numFmtId="4" fontId="7" fillId="9" borderId="1" xfId="1" applyNumberFormat="1" applyFont="1" applyFill="1" applyBorder="1" applyAlignment="1" applyProtection="1">
      <alignment horizontal="right" vertical="center" wrapText="1"/>
    </xf>
    <xf numFmtId="4" fontId="2" fillId="2" borderId="1" xfId="1" applyNumberFormat="1" applyFont="1" applyFill="1" applyBorder="1" applyAlignment="1" applyProtection="1">
      <alignment horizontal="center" vertical="center"/>
    </xf>
    <xf numFmtId="0" fontId="20" fillId="0" borderId="1" xfId="2" applyFont="1" applyFill="1" applyBorder="1" applyAlignment="1" applyProtection="1">
      <alignment vertical="center" wrapText="1"/>
    </xf>
    <xf numFmtId="1" fontId="2" fillId="0" borderId="1" xfId="3" applyFont="1" applyProtection="1">
      <alignment horizontal="left" vertical="center" wrapText="1"/>
    </xf>
    <xf numFmtId="0" fontId="3" fillId="11" borderId="1" xfId="1" applyFont="1" applyFill="1" applyBorder="1" applyAlignment="1" applyProtection="1">
      <alignment horizontal="center" vertical="center"/>
    </xf>
    <xf numFmtId="4" fontId="3" fillId="11" borderId="1" xfId="1" applyNumberFormat="1" applyFont="1" applyFill="1" applyBorder="1" applyAlignment="1" applyProtection="1">
      <alignment horizontal="right" vertical="center"/>
    </xf>
    <xf numFmtId="0" fontId="2" fillId="11" borderId="1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4" fontId="2" fillId="0" borderId="0" xfId="1" applyNumberFormat="1" applyFont="1" applyFill="1" applyBorder="1" applyAlignment="1" applyProtection="1">
      <alignment horizontal="center" vertical="center"/>
    </xf>
    <xf numFmtId="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vertical="center"/>
    </xf>
    <xf numFmtId="4" fontId="2" fillId="0" borderId="7" xfId="1" applyNumberFormat="1" applyFont="1" applyFill="1" applyBorder="1" applyAlignment="1" applyProtection="1">
      <alignment horizontal="center" vertical="center"/>
    </xf>
    <xf numFmtId="4" fontId="2" fillId="0" borderId="2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9" borderId="1" xfId="1" applyFont="1" applyFill="1" applyBorder="1" applyAlignment="1" applyProtection="1">
      <alignment horizontal="center" vertical="center" wrapText="1"/>
      <protection locked="0"/>
    </xf>
    <xf numFmtId="0" fontId="2" fillId="9" borderId="1" xfId="1" applyNumberFormat="1" applyFont="1" applyFill="1" applyBorder="1" applyAlignment="1" applyProtection="1">
      <alignment horizontal="center" vertical="center"/>
      <protection locked="0"/>
    </xf>
    <xf numFmtId="0" fontId="2" fillId="9" borderId="1" xfId="1" applyFont="1" applyFill="1" applyBorder="1" applyAlignment="1" applyProtection="1">
      <alignment horizontal="center" vertical="center"/>
      <protection locked="0"/>
    </xf>
    <xf numFmtId="0" fontId="2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7" fillId="9" borderId="1" xfId="1" applyFont="1" applyFill="1" applyBorder="1" applyAlignment="1" applyProtection="1">
      <alignment horizontal="center" vertical="center"/>
      <protection locked="0"/>
    </xf>
    <xf numFmtId="0" fontId="7" fillId="9" borderId="1" xfId="1" applyNumberFormat="1" applyFont="1" applyFill="1" applyBorder="1" applyAlignment="1" applyProtection="1">
      <alignment horizontal="center" vertical="center"/>
      <protection locked="0"/>
    </xf>
    <xf numFmtId="4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1" applyNumberFormat="1" applyFont="1" applyFill="1" applyBorder="1" applyAlignment="1" applyProtection="1">
      <alignment horizontal="center" vertical="center"/>
      <protection locked="0"/>
    </xf>
    <xf numFmtId="4" fontId="2" fillId="0" borderId="3" xfId="1" applyNumberFormat="1" applyFont="1" applyFill="1" applyBorder="1" applyAlignment="1" applyProtection="1">
      <alignment horizontal="center" vertical="center"/>
      <protection locked="0"/>
    </xf>
    <xf numFmtId="4" fontId="2" fillId="9" borderId="1" xfId="1" applyNumberFormat="1" applyFont="1" applyFill="1" applyBorder="1" applyAlignment="1" applyProtection="1">
      <alignment horizontal="center" vertical="center"/>
      <protection locked="0"/>
    </xf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7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Protection="1"/>
    <xf numFmtId="0" fontId="0" fillId="0" borderId="0" xfId="0" applyProtection="1"/>
    <xf numFmtId="4" fontId="5" fillId="4" borderId="1" xfId="0" applyNumberFormat="1" applyFont="1" applyFill="1" applyBorder="1" applyAlignment="1" applyProtection="1">
      <alignment horizontal="center" vertical="center" wrapText="1"/>
    </xf>
    <xf numFmtId="3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166" fontId="5" fillId="4" borderId="1" xfId="0" applyNumberFormat="1" applyFont="1" applyFill="1" applyBorder="1" applyAlignment="1" applyProtection="1">
      <alignment horizontal="center" vertical="center" wrapText="1"/>
    </xf>
    <xf numFmtId="167" fontId="5" fillId="4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 wrapText="1"/>
    </xf>
    <xf numFmtId="0" fontId="13" fillId="2" borderId="1" xfId="2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/>
    </xf>
    <xf numFmtId="166" fontId="7" fillId="2" borderId="1" xfId="0" applyNumberFormat="1" applyFont="1" applyFill="1" applyBorder="1" applyAlignment="1" applyProtection="1">
      <alignment horizontal="center" vertical="center"/>
    </xf>
    <xf numFmtId="167" fontId="7" fillId="2" borderId="1" xfId="0" applyNumberFormat="1" applyFont="1" applyFill="1" applyBorder="1" applyAlignment="1" applyProtection="1">
      <alignment horizontal="center" vertical="center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7" fillId="5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vertical="center" wrapText="1"/>
    </xf>
    <xf numFmtId="0" fontId="13" fillId="5" borderId="1" xfId="2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3" fontId="7" fillId="5" borderId="1" xfId="0" applyNumberFormat="1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 wrapText="1"/>
    </xf>
    <xf numFmtId="4" fontId="7" fillId="5" borderId="1" xfId="0" applyNumberFormat="1" applyFont="1" applyFill="1" applyBorder="1" applyAlignment="1" applyProtection="1">
      <alignment horizontal="center" vertical="center" wrapText="1"/>
    </xf>
    <xf numFmtId="4" fontId="7" fillId="5" borderId="1" xfId="0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166" fontId="7" fillId="5" borderId="1" xfId="0" applyNumberFormat="1" applyFont="1" applyFill="1" applyBorder="1" applyAlignment="1" applyProtection="1">
      <alignment horizontal="center" vertical="center"/>
    </xf>
    <xf numFmtId="167" fontId="7" fillId="5" borderId="1" xfId="0" applyNumberFormat="1" applyFont="1" applyFill="1" applyBorder="1" applyAlignment="1" applyProtection="1">
      <alignment horizontal="center" vertical="center"/>
    </xf>
    <xf numFmtId="165" fontId="7" fillId="5" borderId="1" xfId="0" applyNumberFormat="1" applyFont="1" applyFill="1" applyBorder="1" applyAlignment="1" applyProtection="1">
      <alignment horizontal="center" vertical="center" wrapText="1"/>
    </xf>
    <xf numFmtId="4" fontId="2" fillId="5" borderId="1" xfId="0" applyNumberFormat="1" applyFont="1" applyFill="1" applyBorder="1" applyAlignment="1" applyProtection="1">
      <alignment horizontal="center" vertical="center" wrapText="1"/>
    </xf>
    <xf numFmtId="165" fontId="2" fillId="5" borderId="2" xfId="0" applyNumberFormat="1" applyFont="1" applyFill="1" applyBorder="1" applyAlignment="1" applyProtection="1">
      <alignment horizontal="center" vertical="center" wrapText="1"/>
    </xf>
    <xf numFmtId="0" fontId="0" fillId="5" borderId="0" xfId="0" applyFill="1" applyProtection="1"/>
    <xf numFmtId="0" fontId="7" fillId="2" borderId="3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left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5" borderId="1" xfId="0" applyFont="1" applyFill="1" applyBorder="1" applyAlignment="1" applyProtection="1">
      <alignment vertical="center" wrapText="1"/>
    </xf>
    <xf numFmtId="0" fontId="11" fillId="0" borderId="0" xfId="0" applyFont="1" applyProtection="1"/>
    <xf numFmtId="0" fontId="24" fillId="0" borderId="1" xfId="0" applyFont="1" applyBorder="1" applyAlignment="1" applyProtection="1">
      <alignment horizontal="center"/>
    </xf>
    <xf numFmtId="4" fontId="25" fillId="0" borderId="0" xfId="2" applyNumberFormat="1" applyFont="1" applyFill="1" applyBorder="1" applyAlignment="1" applyProtection="1">
      <alignment horizontal="right" vertical="center" wrapText="1" indent="6"/>
    </xf>
    <xf numFmtId="0" fontId="26" fillId="8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19" fillId="0" borderId="3" xfId="1" applyFont="1" applyFill="1" applyBorder="1" applyAlignment="1" applyProtection="1">
      <alignment horizontal="left" vertical="center" wrapText="1"/>
    </xf>
    <xf numFmtId="0" fontId="19" fillId="0" borderId="4" xfId="1" applyFont="1" applyFill="1" applyBorder="1" applyAlignment="1" applyProtection="1">
      <alignment horizontal="left" vertical="center" wrapText="1"/>
    </xf>
    <xf numFmtId="3" fontId="2" fillId="0" borderId="3" xfId="1" applyNumberFormat="1" applyFont="1" applyFill="1" applyBorder="1" applyAlignment="1" applyProtection="1">
      <alignment horizontal="center" vertical="center"/>
    </xf>
    <xf numFmtId="3" fontId="2" fillId="0" borderId="4" xfId="1" applyNumberFormat="1" applyFont="1" applyFill="1" applyBorder="1" applyAlignment="1" applyProtection="1">
      <alignment horizontal="center" vertical="center"/>
    </xf>
    <xf numFmtId="4" fontId="2" fillId="0" borderId="3" xfId="1" applyNumberFormat="1" applyFont="1" applyFill="1" applyBorder="1" applyAlignment="1" applyProtection="1">
      <alignment horizontal="center" vertical="center"/>
    </xf>
    <xf numFmtId="4" fontId="2" fillId="0" borderId="4" xfId="1" applyNumberFormat="1" applyFont="1" applyFill="1" applyBorder="1" applyAlignment="1" applyProtection="1">
      <alignment horizontal="center" vertical="center"/>
    </xf>
    <xf numFmtId="4" fontId="2" fillId="0" borderId="3" xfId="1" applyNumberFormat="1" applyFont="1" applyFill="1" applyBorder="1" applyAlignment="1" applyProtection="1">
      <alignment horizontal="right" vertical="center"/>
    </xf>
    <xf numFmtId="4" fontId="2" fillId="0" borderId="4" xfId="1" applyNumberFormat="1" applyFont="1" applyFill="1" applyBorder="1" applyAlignment="1" applyProtection="1">
      <alignment horizontal="right" vertical="center"/>
    </xf>
    <xf numFmtId="0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1" applyNumberFormat="1" applyFont="1" applyFill="1" applyBorder="1" applyAlignment="1" applyProtection="1">
      <alignment horizontal="center" vertical="center"/>
      <protection locked="0"/>
    </xf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1" fontId="2" fillId="0" borderId="3" xfId="0" applyNumberFormat="1" applyFont="1" applyFill="1" applyBorder="1" applyAlignment="1" applyProtection="1">
      <alignment horizontal="left" vertical="center" wrapText="1"/>
    </xf>
    <xf numFmtId="1" fontId="2" fillId="0" borderId="4" xfId="0" applyNumberFormat="1" applyFont="1" applyFill="1" applyBorder="1" applyAlignment="1" applyProtection="1">
      <alignment horizontal="left" vertical="center" wrapText="1"/>
    </xf>
    <xf numFmtId="0" fontId="23" fillId="9" borderId="1" xfId="4" applyFont="1" applyFill="1" applyBorder="1" applyAlignment="1" applyProtection="1">
      <alignment horizontal="left" vertical="center" wrapText="1"/>
    </xf>
    <xf numFmtId="4" fontId="2" fillId="0" borderId="3" xfId="1" applyNumberFormat="1" applyFont="1" applyFill="1" applyBorder="1" applyAlignment="1" applyProtection="1">
      <alignment horizontal="center" vertical="center" wrapText="1"/>
    </xf>
    <xf numFmtId="4" fontId="2" fillId="0" borderId="4" xfId="1" applyNumberFormat="1" applyFont="1" applyFill="1" applyBorder="1" applyAlignment="1" applyProtection="1">
      <alignment horizontal="center" vertical="center" wrapText="1"/>
    </xf>
    <xf numFmtId="4" fontId="2" fillId="0" borderId="3" xfId="1" applyNumberFormat="1" applyFont="1" applyFill="1" applyBorder="1" applyAlignment="1" applyProtection="1">
      <alignment horizontal="right" vertical="center" wrapText="1"/>
    </xf>
    <xf numFmtId="4" fontId="2" fillId="0" borderId="4" xfId="1" applyNumberFormat="1" applyFont="1" applyFill="1" applyBorder="1" applyAlignment="1" applyProtection="1">
      <alignment horizontal="right" vertical="center" wrapText="1"/>
    </xf>
    <xf numFmtId="3" fontId="2" fillId="0" borderId="3" xfId="1" applyNumberFormat="1" applyFont="1" applyFill="1" applyBorder="1" applyAlignment="1" applyProtection="1">
      <alignment horizontal="center" vertical="center" wrapText="1"/>
    </xf>
    <xf numFmtId="3" fontId="2" fillId="0" borderId="4" xfId="1" applyNumberFormat="1" applyFont="1" applyFill="1" applyBorder="1" applyAlignment="1" applyProtection="1">
      <alignment horizontal="center" vertical="center" wrapText="1"/>
    </xf>
    <xf numFmtId="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2" fillId="11" borderId="3" xfId="1" applyNumberFormat="1" applyFont="1" applyFill="1" applyBorder="1" applyAlignment="1" applyProtection="1">
      <alignment horizontal="center" vertical="center" wrapText="1"/>
    </xf>
    <xf numFmtId="4" fontId="2" fillId="11" borderId="4" xfId="1" applyNumberFormat="1" applyFont="1" applyFill="1" applyBorder="1" applyAlignment="1" applyProtection="1">
      <alignment horizontal="center" vertical="center" wrapText="1"/>
    </xf>
    <xf numFmtId="4" fontId="2" fillId="11" borderId="3" xfId="1" applyNumberFormat="1" applyFont="1" applyFill="1" applyBorder="1" applyAlignment="1" applyProtection="1">
      <alignment horizontal="center" vertical="center"/>
    </xf>
    <xf numFmtId="4" fontId="2" fillId="11" borderId="4" xfId="1" applyNumberFormat="1" applyFont="1" applyFill="1" applyBorder="1" applyAlignment="1" applyProtection="1">
      <alignment horizontal="center" vertical="center"/>
    </xf>
    <xf numFmtId="1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11" borderId="1" xfId="1" applyFont="1" applyFill="1" applyBorder="1" applyAlignment="1" applyProtection="1">
      <alignment horizontal="center" vertical="center"/>
    </xf>
    <xf numFmtId="4" fontId="2" fillId="11" borderId="1" xfId="1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 wrapText="1"/>
    </xf>
    <xf numFmtId="0" fontId="21" fillId="0" borderId="0" xfId="0" applyNumberFormat="1" applyFont="1" applyFill="1" applyBorder="1" applyAlignment="1" applyProtection="1">
      <alignment horizontal="right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2" xfId="0" applyNumberFormat="1" applyFont="1" applyFill="1" applyBorder="1" applyAlignment="1" applyProtection="1">
      <alignment horizontal="center" vertical="center" wrapText="1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4" fontId="9" fillId="3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3" fontId="7" fillId="5" borderId="3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 vertical="center"/>
    </xf>
    <xf numFmtId="3" fontId="7" fillId="5" borderId="5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3" fontId="8" fillId="5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</cellXfs>
  <cellStyles count="6">
    <cellStyle name="Currency" xfId="5" builtinId="4"/>
    <cellStyle name="Hyperlink" xfId="2" builtinId="8" customBuiltin="1"/>
    <cellStyle name="In process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</cellStyles>
  <dxfs count="0"/>
  <tableStyles count="0" defaultTableStyle="TableStyleMedium2" defaultPivotStyle="PivotStyleLight16"/>
  <colors>
    <mruColors>
      <color rgb="FF00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ms.usda.gov/sites/default/files/media/Frozen_Strawberries_Standard%5B1%5D.pdf" TargetMode="External"/><Relationship Id="rId21" Type="http://schemas.openxmlformats.org/officeDocument/2006/relationships/hyperlink" Target="https://www.ams.usda.gov/sites/default/files/media/Frozen_Blueberries_Standard%5B1%5D.pdf" TargetMode="External"/><Relationship Id="rId42" Type="http://schemas.openxmlformats.org/officeDocument/2006/relationships/hyperlink" Target="https://www.dropbox.com/s/bobezvh9hka5arz/Yangs%20BBQ%20Teriyaki%2015554-8%2007062017.pdf?dl=0" TargetMode="External"/><Relationship Id="rId47" Type="http://schemas.openxmlformats.org/officeDocument/2006/relationships/hyperlink" Target="https://www.dropbox.com/s/xc9ldphbzws7v8o/A1004_Peanut-Butter--HFCS-Free-Grape-Jelly-On-Whole-Grain-Bread-Twin-Pack.pdf?dl=0" TargetMode="External"/><Relationship Id="rId63" Type="http://schemas.openxmlformats.org/officeDocument/2006/relationships/hyperlink" Target="https://www.dropbox.com/s/iuwgisii8p39i5r/Funyuns%20.75%20oz.%2066689%2003282017.pdf?dl=0" TargetMode="External"/><Relationship Id="rId68" Type="http://schemas.openxmlformats.org/officeDocument/2006/relationships/hyperlink" Target="https://www.dropbox.com/s/kd426akvblj5ldr/Cheddar_Cheese_Sauce-5705.pdf?dl=0" TargetMode="External"/><Relationship Id="rId84" Type="http://schemas.openxmlformats.org/officeDocument/2006/relationships/hyperlink" Target="https://www.dropbox.com/s/3sj3la78a7vo6x4/Yoplait%20Go%20big%2008182017.pdf?dl=0" TargetMode="External"/><Relationship Id="rId89" Type="http://schemas.openxmlformats.org/officeDocument/2006/relationships/hyperlink" Target="https://www.dropbox.com/s/mxwkbewwyp2a9bp/yukaspecs.pdf?dl=0" TargetMode="External"/><Relationship Id="rId7" Type="http://schemas.openxmlformats.org/officeDocument/2006/relationships/hyperlink" Target="http://www.laconiaschools.org/fservice/Nutritional/condiments/Disp%20BBQ.pdf" TargetMode="External"/><Relationship Id="rId71" Type="http://schemas.openxmlformats.org/officeDocument/2006/relationships/hyperlink" Target="https://www.dropbox.com/s/q9kqewegob9s78c/reduced_sodium_mac__cheese_lg_elbow5768_0.pdf?dl=0" TargetMode="External"/><Relationship Id="rId92" Type="http://schemas.openxmlformats.org/officeDocument/2006/relationships/hyperlink" Target="https://www.dropbox.com/s/swp4bhpe99b5od6/16662%20Yellow%20Round%2080%201%205%20oz%20Updated%208%201%2015.pdf?dl=0" TargetMode="External"/><Relationship Id="rId2" Type="http://schemas.openxmlformats.org/officeDocument/2006/relationships/hyperlink" Target="http://www.laconiaschools.org/fservice/Nutritional/condiments/DC%20HM.pdf" TargetMode="External"/><Relationship Id="rId16" Type="http://schemas.openxmlformats.org/officeDocument/2006/relationships/hyperlink" Target="https://www.ams.usda.gov/sites/default/files/media/Canned_Apples_Standard%5B1%5D.pdf" TargetMode="External"/><Relationship Id="rId29" Type="http://schemas.openxmlformats.org/officeDocument/2006/relationships/hyperlink" Target="https://www.dropbox.com/s/ecodijydatjgtp0/Foothill%20Brown%20Gravy%2007062017.pdf?dl=0" TargetMode="External"/><Relationship Id="rId107" Type="http://schemas.openxmlformats.org/officeDocument/2006/relationships/hyperlink" Target="https://www.dropbox.com/s/kr9wkjx0gr837z5/080666wgpancakebite2goe.pdf?dl=0" TargetMode="External"/><Relationship Id="rId11" Type="http://schemas.openxmlformats.org/officeDocument/2006/relationships/hyperlink" Target="http://www.laconiaschools.org/fservice/Nutritional/dairy/Upstate%20Van%20bulk%209866.pdf" TargetMode="External"/><Relationship Id="rId24" Type="http://schemas.openxmlformats.org/officeDocument/2006/relationships/hyperlink" Target="http://www.laconiaschools.org/fservice/Nutritional/fruit/33504_onion%20Rings%20PFS.pdf" TargetMode="External"/><Relationship Id="rId32" Type="http://schemas.openxmlformats.org/officeDocument/2006/relationships/hyperlink" Target="http://www.laconiaschools.org/fservice/Nutritional/misc/SMUCKER'S%20-%20SPEC%206960_Uncrustables_Wheat.pdf" TargetMode="External"/><Relationship Id="rId37" Type="http://schemas.openxmlformats.org/officeDocument/2006/relationships/hyperlink" Target="http://www.laconiaschools.org/fservice/Nutritional/snack/Baked%20Lays%20BBQ%20SS.pdf" TargetMode="External"/><Relationship Id="rId40" Type="http://schemas.openxmlformats.org/officeDocument/2006/relationships/hyperlink" Target="http://www.laconiaschools.org/fservice/Nutritional/snack/RKT%20WG.pdf" TargetMode="External"/><Relationship Id="rId45" Type="http://schemas.openxmlformats.org/officeDocument/2006/relationships/hyperlink" Target="http://www.laconiaschools.org/fservice/Nutritional/breakfast/13839%20Mini%20bagel.pdf" TargetMode="External"/><Relationship Id="rId53" Type="http://schemas.openxmlformats.org/officeDocument/2006/relationships/hyperlink" Target="https://www.dropbox.com/s/3hx9xpib8cemf8n/bush23303_texasranchero_digital_final_aug2017.pdf?dl=0" TargetMode="External"/><Relationship Id="rId58" Type="http://schemas.openxmlformats.org/officeDocument/2006/relationships/hyperlink" Target="http://www.laconiaschools.org/fservice/Nutritional/pasta/92010%20Penne%20WG%20USDA%20FORMULATION%20DOC__07312013.pdf" TargetMode="External"/><Relationship Id="rId66" Type="http://schemas.openxmlformats.org/officeDocument/2006/relationships/hyperlink" Target="http://www.laconiaschools.org/fservice/Nutritional/potato/McCain%20Hash%20Brown%20OIF00049A_2014.pdf" TargetMode="External"/><Relationship Id="rId74" Type="http://schemas.openxmlformats.org/officeDocument/2006/relationships/hyperlink" Target="http://www.laconiaschools.org/fservice/Nutritional/bread/6071%20banana%20bread.pdf" TargetMode="External"/><Relationship Id="rId79" Type="http://schemas.openxmlformats.org/officeDocument/2006/relationships/hyperlink" Target="https://www.dropbox.com/s/64c59wntm1rg9lx/Rice_krispies_treats_chocolate_chip.pdf?dl=0" TargetMode="External"/><Relationship Id="rId87" Type="http://schemas.openxmlformats.org/officeDocument/2006/relationships/hyperlink" Target="https://www.dropbox.com/s/i8tgh16xf9knzvp/Bakecrafter%20waffle%201453%2008012017.pdf?dl=0" TargetMode="External"/><Relationship Id="rId102" Type="http://schemas.openxmlformats.org/officeDocument/2006/relationships/hyperlink" Target="https://www.dropbox.com/s/4dtldxslx4q7plh/Hersheys%20white%20milk%20SS.pdf?dl=0" TargetMode="External"/><Relationship Id="rId5" Type="http://schemas.openxmlformats.org/officeDocument/2006/relationships/hyperlink" Target="http://www.laconiaschools.org/fservice/Nutritional/condiments/DC%20Syrup.pdf" TargetMode="External"/><Relationship Id="rId61" Type="http://schemas.openxmlformats.org/officeDocument/2006/relationships/hyperlink" Target="https://www.dropbox.com/s/ah5r5pqeynfn202/Betty%20Crocker%E2%84%A2%20Fruit%20Roll-Ups%E2%84%A2%20Blastin%27%20Berry%E2%84%A2%20Hot%20Colors%E2%84%A2%20Reduced%20Sugar%20Print%20View%20_%20General%20Mills%20Convenience%20and%20Foodservice.pdf?dl=0" TargetMode="External"/><Relationship Id="rId82" Type="http://schemas.openxmlformats.org/officeDocument/2006/relationships/hyperlink" Target="https://www.dropbox.com/s/5nfnjpnvnw2ab34/Refried%20Beans%2010302.pdf?dl=0" TargetMode="External"/><Relationship Id="rId90" Type="http://schemas.openxmlformats.org/officeDocument/2006/relationships/hyperlink" Target="https://www.dropbox.com/s/fpuyx2s1vjko8t0/Egg%20Roll%2020170511120825378.pdf?dl=0" TargetMode="External"/><Relationship Id="rId95" Type="http://schemas.openxmlformats.org/officeDocument/2006/relationships/hyperlink" Target="https://www.dropbox.com/s/y29hh1ftfdq9nlr/Bakecrafter%204048.pdf?dl=0" TargetMode="External"/><Relationship Id="rId19" Type="http://schemas.openxmlformats.org/officeDocument/2006/relationships/hyperlink" Target="https://www.ams.usda.gov/sites/default/files/media/Frozen_Green_and_Wax_Bean_Standard%5B1%5D.pdf" TargetMode="External"/><Relationship Id="rId14" Type="http://schemas.openxmlformats.org/officeDocument/2006/relationships/hyperlink" Target="https://www.ams.usda.gov/sites/default/files/media/Canned_Pineapple_Standard%5B1%5D.pdf" TargetMode="External"/><Relationship Id="rId22" Type="http://schemas.openxmlformats.org/officeDocument/2006/relationships/hyperlink" Target="https://www.ams.usda.gov/sites/default/files/media/Frozen_Peas_Standard%5B1%5D.pdf" TargetMode="External"/><Relationship Id="rId27" Type="http://schemas.openxmlformats.org/officeDocument/2006/relationships/hyperlink" Target="https://www.ams.usda.gov/sites/default/files/media/Frozen_Broccoli_Standard%5B1%5D.pdf" TargetMode="External"/><Relationship Id="rId30" Type="http://schemas.openxmlformats.org/officeDocument/2006/relationships/hyperlink" Target="http://www.laconiaschools.org/fservice/Nutritional/misc/Taco%20tubs.pdf" TargetMode="External"/><Relationship Id="rId35" Type="http://schemas.openxmlformats.org/officeDocument/2006/relationships/hyperlink" Target="http://www.laconiaschools.org/fservice/Nutritional/snack/Nutrigrain%20AC.pdf" TargetMode="External"/><Relationship Id="rId43" Type="http://schemas.openxmlformats.org/officeDocument/2006/relationships/hyperlink" Target="https://www.dropbox.com/s/23u38g78awz5wbs/Yangs%20General%20Tso%2015563-0%2007062017.pdf?dl=0" TargetMode="External"/><Relationship Id="rId48" Type="http://schemas.openxmlformats.org/officeDocument/2006/relationships/hyperlink" Target="http://www.laconiaschools.org/fservice/Nutritional/misc/92123_Peanut-Butter--Grape-Jelly-On-Whole-Grain-Bread.pdf" TargetMode="External"/><Relationship Id="rId56" Type="http://schemas.openxmlformats.org/officeDocument/2006/relationships/hyperlink" Target="https://www.dropbox.com/s/q1ly30h75t8moal/Buttermist.pdf?dl=0" TargetMode="External"/><Relationship Id="rId64" Type="http://schemas.openxmlformats.org/officeDocument/2006/relationships/hyperlink" Target="https://www.dropbox.com/s/onneq2gukyqktsu/UDI%27S%20Buns%20and%20Bagels%20Spec%20sheets.pdf?dl=0" TargetMode="External"/><Relationship Id="rId69" Type="http://schemas.openxmlformats.org/officeDocument/2006/relationships/hyperlink" Target="https://www.dropbox.com/s/scswck1gk29ytxu/Alfredo_Sauce-5722.pdf?dl=0" TargetMode="External"/><Relationship Id="rId77" Type="http://schemas.openxmlformats.org/officeDocument/2006/relationships/hyperlink" Target="https://www.dropbox.com/s/j40knwovo3gmayn/6075.breadslice.pumpkin1137.pdf?dl=0" TargetMode="External"/><Relationship Id="rId100" Type="http://schemas.openxmlformats.org/officeDocument/2006/relationships/hyperlink" Target="https://www.dropbox.com/s/xxqzi3yi9gan4sr/1000006188spechashbrownround.pdf?dl=0" TargetMode="External"/><Relationship Id="rId105" Type="http://schemas.openxmlformats.org/officeDocument/2006/relationships/hyperlink" Target="https://www.dropbox.com/s/h548ctbvzkqz83r/11003cheeseybites.pdf?dl=0" TargetMode="External"/><Relationship Id="rId8" Type="http://schemas.openxmlformats.org/officeDocument/2006/relationships/hyperlink" Target="http://www.laconiaschools.org/fservice/Nutritional/condiments/20824910194%20Lite%20Mayonnaise%204%20ct%201%20gal.pdf" TargetMode="External"/><Relationship Id="rId51" Type="http://schemas.openxmlformats.org/officeDocument/2006/relationships/hyperlink" Target="https://www.dropbox.com/s/sl8c8apmtbqrr07/Bulk%20Cheez%20its%2024100-10971-06252017.pdf?dl=0" TargetMode="External"/><Relationship Id="rId72" Type="http://schemas.openxmlformats.org/officeDocument/2006/relationships/hyperlink" Target="https://www.dropbox.com/s/lvupl28urlc8s03/locobreadnutritionalsspecs.pdf?dl=0" TargetMode="External"/><Relationship Id="rId80" Type="http://schemas.openxmlformats.org/officeDocument/2006/relationships/hyperlink" Target="https://www.dropbox.com/s/f9tbolivup0q5gk/Pop%20Tart%20BB%201%20pack.pdf?dl=0" TargetMode="External"/><Relationship Id="rId85" Type="http://schemas.openxmlformats.org/officeDocument/2006/relationships/hyperlink" Target="https://www.dropbox.com/s/l45fqmdpa38deui/Pho.pdf?dl=0" TargetMode="External"/><Relationship Id="rId93" Type="http://schemas.openxmlformats.org/officeDocument/2006/relationships/hyperlink" Target="https://www.dropbox.com/s/stews33jqxuzoea/43513.pdf?dl=0" TargetMode="External"/><Relationship Id="rId98" Type="http://schemas.openxmlformats.org/officeDocument/2006/relationships/hyperlink" Target="https://www.dropbox.com/s/774b86xabqgv62e/tasty_brands_00830wg_11082017_cheesetortellini.pdf?dl=0" TargetMode="External"/><Relationship Id="rId3" Type="http://schemas.openxmlformats.org/officeDocument/2006/relationships/hyperlink" Target="http://www.laconiaschools.org/fservice/Nutritional/condiments/DC%20Ketchup.pdf" TargetMode="External"/><Relationship Id="rId12" Type="http://schemas.openxmlformats.org/officeDocument/2006/relationships/hyperlink" Target="http://www.laconiaschools.org/fservice/Nutritional/dairy/Dannon%20Pro%20yogurt.pdf" TargetMode="External"/><Relationship Id="rId17" Type="http://schemas.openxmlformats.org/officeDocument/2006/relationships/hyperlink" Target="https://www.ams.usda.gov/sites/default/files/media/Canned%20Applesauce.PDF" TargetMode="External"/><Relationship Id="rId25" Type="http://schemas.openxmlformats.org/officeDocument/2006/relationships/hyperlink" Target="https://www.ams.usda.gov/sites/default/files/media/Frozen_Carrots_Standard%5B1%5D.pdf" TargetMode="External"/><Relationship Id="rId33" Type="http://schemas.openxmlformats.org/officeDocument/2006/relationships/hyperlink" Target="http://www.laconiaschools.org/fservice/Nutritional/potato/McCain%201000000496.pdf" TargetMode="External"/><Relationship Id="rId38" Type="http://schemas.openxmlformats.org/officeDocument/2006/relationships/hyperlink" Target="http://www.laconiaschools.org/fservice/Nutritional/snack/Baked%20Lays%20Original%20SS.pdf" TargetMode="External"/><Relationship Id="rId46" Type="http://schemas.openxmlformats.org/officeDocument/2006/relationships/hyperlink" Target="https://www.dropbox.com/s/51qi4c7mh5utlye/American%2BBean%2B%23BBBSALSA001%2B-%2BBlack%2BBean%2BSalsa%2BBurger%2BNutritional%2B%26%2BSpec%2BSheet.pdf?dl=0" TargetMode="External"/><Relationship Id="rId59" Type="http://schemas.openxmlformats.org/officeDocument/2006/relationships/hyperlink" Target="http://www.laconiaschools.org/fservice/Nutritional/pasta/92010%20Penne%20WG%20USDA%20FORMULATION%20DOC__07312013.pdf" TargetMode="External"/><Relationship Id="rId67" Type="http://schemas.openxmlformats.org/officeDocument/2006/relationships/hyperlink" Target="http://www.laconiaschools.org/fservice/Nutritional/dressings/Kens%20HM%20cup.pdf" TargetMode="External"/><Relationship Id="rId103" Type="http://schemas.openxmlformats.org/officeDocument/2006/relationships/hyperlink" Target="https://www.dropbox.com/s/3rdq387d7ik0m68/orangemedley.pdf?dl=0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s://www.ams.usda.gov/sites/default/files/media/Frozen_Mixed_Vegetables_Standard%5B1%5D.pdf" TargetMode="External"/><Relationship Id="rId41" Type="http://schemas.openxmlformats.org/officeDocument/2006/relationships/hyperlink" Target="http://www.laconiaschools.org/fservice/Nutritional/snack/Simply%20Chex%20Cheddar.pdf" TargetMode="External"/><Relationship Id="rId54" Type="http://schemas.openxmlformats.org/officeDocument/2006/relationships/hyperlink" Target="https://www.dropbox.com/s/p9p981gwfdy6k9t/Bush_Product_Nutritionals_Reduced-Sodium-Vegetarian-Baked-Beans.pdf?dl=0" TargetMode="External"/><Relationship Id="rId62" Type="http://schemas.openxmlformats.org/officeDocument/2006/relationships/hyperlink" Target="https://www.dropbox.com/s/hojcu27t3ma72jn/Betty%20Crocker%E2%84%A2%20Fruit%20Roll-Ups%E2%84%A2%20Strawberry%20Reduced%20Sugar%20Print%20View%20_%20General%20Mills%20Convenience%20and%20Foodservice.pdf?dl=0" TargetMode="External"/><Relationship Id="rId70" Type="http://schemas.openxmlformats.org/officeDocument/2006/relationships/hyperlink" Target="https://www.dropbox.com/s/26rwjq0sq17bvpi/Queso_Blanco_Sauce-5718.pdf?dl=0" TargetMode="External"/><Relationship Id="rId75" Type="http://schemas.openxmlformats.org/officeDocument/2006/relationships/hyperlink" Target="http://www.laconiaschools.org/fservice/Nutritional/bread/6076.chocolateslice4416.pdf" TargetMode="External"/><Relationship Id="rId83" Type="http://schemas.openxmlformats.org/officeDocument/2006/relationships/hyperlink" Target="https://www.dropbox.com/s/oll6a2ktnxcu5hv/16387%20pizza%20shell.pdf?dl=0" TargetMode="External"/><Relationship Id="rId88" Type="http://schemas.openxmlformats.org/officeDocument/2006/relationships/hyperlink" Target="http://www.laconiaschools.org/fservice/Nutritional/snack/Welchs%20Fruit%20Snack.pdf" TargetMode="External"/><Relationship Id="rId91" Type="http://schemas.openxmlformats.org/officeDocument/2006/relationships/hyperlink" Target="https://www.dropbox.com/s/qxcz9edptfefzfe/tasty_brands_62001_1252016_wgmozzarellatwistedbreadstick_0.pdf?dl=0" TargetMode="External"/><Relationship Id="rId96" Type="http://schemas.openxmlformats.org/officeDocument/2006/relationships/hyperlink" Target="http://www.laconiaschools.org/fservice/Nutritional/potato/McCain%20MCF0574.pdf" TargetMode="External"/><Relationship Id="rId1" Type="http://schemas.openxmlformats.org/officeDocument/2006/relationships/hyperlink" Target="http://www.laconiaschools.org/fservice/Nutritional/condiments/DC%20BBQ.pdf" TargetMode="External"/><Relationship Id="rId6" Type="http://schemas.openxmlformats.org/officeDocument/2006/relationships/hyperlink" Target="http://www.laconiaschools.org/fservice/Nutritional/dressings/Kens%20lite%20Ranch%20cup.pdf" TargetMode="External"/><Relationship Id="rId15" Type="http://schemas.openxmlformats.org/officeDocument/2006/relationships/hyperlink" Target="https://www.ams.usda.gov/sites/default/files/media/Canned_Pineapple_Standard%5B1%5D.pdf" TargetMode="External"/><Relationship Id="rId23" Type="http://schemas.openxmlformats.org/officeDocument/2006/relationships/hyperlink" Target="https://www.ams.usda.gov/sites/default/files/media/Frozen_Whole_Kernel_Corn_Standard%5B1%5D.pdf" TargetMode="External"/><Relationship Id="rId28" Type="http://schemas.openxmlformats.org/officeDocument/2006/relationships/hyperlink" Target="https://www.dropbox.com/s/phk45jzqvm31tvc/Foothill%20Chicken%20Gravy%2007062017.pdf?dl=0" TargetMode="External"/><Relationship Id="rId36" Type="http://schemas.openxmlformats.org/officeDocument/2006/relationships/hyperlink" Target="http://www.laconiaschools.org/fservice/Nutritional/snack/Nutrigrain%20Straw.pdf" TargetMode="External"/><Relationship Id="rId49" Type="http://schemas.openxmlformats.org/officeDocument/2006/relationships/hyperlink" Target="https://www.dropbox.com/s/28pl4m1xvx4zoma/Smuckers%20straw%20pb%2002282018.pdf?dl=0" TargetMode="External"/><Relationship Id="rId57" Type="http://schemas.openxmlformats.org/officeDocument/2006/relationships/hyperlink" Target="http://www.laconiaschools.org/fservice/Nutritional/pasta/91322%20Spaghetti%20USDA%20FOMULATION%20DOC_07312013.pdf" TargetMode="External"/><Relationship Id="rId106" Type="http://schemas.openxmlformats.org/officeDocument/2006/relationships/hyperlink" Target="https://www.dropbox.com/s/bw4wjcatleqfsu4/08061wg6frenchtoastbite2goe.pdf?dl=0" TargetMode="External"/><Relationship Id="rId10" Type="http://schemas.openxmlformats.org/officeDocument/2006/relationships/hyperlink" Target="http://www.laconiaschools.org/fservice/Nutritional/condiments/Disp%20catsup.pdf" TargetMode="External"/><Relationship Id="rId31" Type="http://schemas.openxmlformats.org/officeDocument/2006/relationships/hyperlink" Target="https://www.dropbox.com/s/gzr2sbw0dta25jv/Advance%2092127%20PB%20Straw%2002282018.pdf?dl=0" TargetMode="External"/><Relationship Id="rId44" Type="http://schemas.openxmlformats.org/officeDocument/2006/relationships/hyperlink" Target="https://www.dropbox.com/s/56dlveun7pgk0rr/Yangs%20Mandarin%20Orange%2005552-4%2007062017.pdf?dl=0" TargetMode="External"/><Relationship Id="rId52" Type="http://schemas.openxmlformats.org/officeDocument/2006/relationships/hyperlink" Target="https://www.dropbox.com/s/ymlun1um5ougloo/20648-cheddar-goldfish-baked-whole-grain-31-oz.pdf?dl=0" TargetMode="External"/><Relationship Id="rId60" Type="http://schemas.openxmlformats.org/officeDocument/2006/relationships/hyperlink" Target="http://www.laconiaschools.org/fservice/Nutritional/pasta/92109%20Elbows%20WG%20USDA%20FORMULATON%20DOC_07312013.pdf" TargetMode="External"/><Relationship Id="rId65" Type="http://schemas.openxmlformats.org/officeDocument/2006/relationships/hyperlink" Target="https://www.dropbox.com/s/w7whk8skaqflhp7/Guacamole%20product_specification_10071179193425.pdf?dl=0" TargetMode="External"/><Relationship Id="rId73" Type="http://schemas.openxmlformats.org/officeDocument/2006/relationships/hyperlink" Target="http://www.laconiaschools.org/fservice/Nutritional/breakfast/Mini%20Cini.pdf" TargetMode="External"/><Relationship Id="rId78" Type="http://schemas.openxmlformats.org/officeDocument/2006/relationships/hyperlink" Target="https://www.dropbox.com/s/6k0oypuci5jwntr/6073.wildforestberryslice1450.pdf?dl=0" TargetMode="External"/><Relationship Id="rId81" Type="http://schemas.openxmlformats.org/officeDocument/2006/relationships/hyperlink" Target="http://www.laconiaschools.org/fservice/Nutritional/snack/RKT%20WG%20CC.pdf" TargetMode="External"/><Relationship Id="rId86" Type="http://schemas.openxmlformats.org/officeDocument/2006/relationships/hyperlink" Target="https://www.dropbox.com/s/fv14rv0p9l7lzud/95150wholegrainchickencorndog_4.0oz._cn_smartsnackapproved.pdf?dl=0" TargetMode="External"/><Relationship Id="rId94" Type="http://schemas.openxmlformats.org/officeDocument/2006/relationships/hyperlink" Target="https://www.dropbox.com/s/6r0bogg1awnf95a/Butter%20buds%20flavorstationshakers.pdf?dl=0" TargetMode="External"/><Relationship Id="rId99" Type="http://schemas.openxmlformats.org/officeDocument/2006/relationships/hyperlink" Target="https://www.dropbox.com/s/oqq4oail6sbegll/bushshommusmadeeasy1718sellsheet.pdf?dl=0" TargetMode="External"/><Relationship Id="rId101" Type="http://schemas.openxmlformats.org/officeDocument/2006/relationships/hyperlink" Target="https://www.dropbox.com/s/vr8acewu56l49lo/Hersheys%20Chocolate%20milk%20SS.pdf?dl=0" TargetMode="External"/><Relationship Id="rId4" Type="http://schemas.openxmlformats.org/officeDocument/2006/relationships/hyperlink" Target="http://www.laconiaschools.org/fservice/Nutritional/condiments/DC%20Ranch.pdf" TargetMode="External"/><Relationship Id="rId9" Type="http://schemas.openxmlformats.org/officeDocument/2006/relationships/hyperlink" Target="http://www.laconiaschools.org/fservice/Nutritional/condiments/Disp%20Must.pdf" TargetMode="External"/><Relationship Id="rId13" Type="http://schemas.openxmlformats.org/officeDocument/2006/relationships/hyperlink" Target="http://www.laconiaschools.org/fservice/Nutritional/dairy/Parfait%20Pro%20Yogurt.pdf" TargetMode="External"/><Relationship Id="rId18" Type="http://schemas.openxmlformats.org/officeDocument/2006/relationships/hyperlink" Target="https://www.ams.usda.gov/sites/default/files/media/Canned%20Ripe%20Olives%20Standard.pdf" TargetMode="External"/><Relationship Id="rId39" Type="http://schemas.openxmlformats.org/officeDocument/2006/relationships/hyperlink" Target="http://www.laconiaschools.org/fservice/Nutritional/snack/Baked%20Lays%20SCO%20SS.pdf" TargetMode="External"/><Relationship Id="rId34" Type="http://schemas.openxmlformats.org/officeDocument/2006/relationships/hyperlink" Target="http://www.laconiaschools.org/fservice/Nutritional/misc/Tostitos%20Crispy%20Rounds%20WGR%20Product%20Formulation%20Statement%2016%20oz.%20FINAL%206-13-16.pdf" TargetMode="External"/><Relationship Id="rId50" Type="http://schemas.openxmlformats.org/officeDocument/2006/relationships/hyperlink" Target="https://www.dropbox.com/s/0fji1xbl2fvg2pp/Bridgford%206285.pdf?dl=0" TargetMode="External"/><Relationship Id="rId55" Type="http://schemas.openxmlformats.org/officeDocument/2006/relationships/hyperlink" Target="https://www.dropbox.com/s/rk1cr6u6kuc489q/Butter%20Buds%204oz.Packets.pdf?dl=0" TargetMode="External"/><Relationship Id="rId76" Type="http://schemas.openxmlformats.org/officeDocument/2006/relationships/hyperlink" Target="https://www.dropbox.com/s/3nmfff9jnla57am/3165111-Bread%2C%20Zucchini%20Slice%20%20WG%20%20IW.pdf?dl=0" TargetMode="External"/><Relationship Id="rId97" Type="http://schemas.openxmlformats.org/officeDocument/2006/relationships/hyperlink" Target="http://www.laconiaschools.org/fservice/Nutritional/potato/McCain%20OIF03456_2014.pdf" TargetMode="External"/><Relationship Id="rId104" Type="http://schemas.openxmlformats.org/officeDocument/2006/relationships/hyperlink" Target="https://www.dropbox.com/s/w3d6avvs9ylh2wi/Bakecrafter%201584%20mini%20waffle.pdf?dl=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yep3bylsjlk93ql/pork%20taco%20%235205%20jtm.pdf?dl=0" TargetMode="External"/><Relationship Id="rId3" Type="http://schemas.openxmlformats.org/officeDocument/2006/relationships/hyperlink" Target="https://www.dropbox.com/s/1twba0ti0hf8hqi/Maid%20Rite%2093330.pdf?dl=0" TargetMode="External"/><Relationship Id="rId7" Type="http://schemas.openxmlformats.org/officeDocument/2006/relationships/hyperlink" Target="https://www.dropbox.com/s/56ugitkkosdnlu9/5690%20pork%20bbq%20patty.pdf?dl=0" TargetMode="External"/><Relationship Id="rId2" Type="http://schemas.openxmlformats.org/officeDocument/2006/relationships/hyperlink" Target="https://www.dropbox.com/s/1i96zf3gc4r3jfr/Maid%20Rite%2094675.pdf?dl=0" TargetMode="External"/><Relationship Id="rId1" Type="http://schemas.openxmlformats.org/officeDocument/2006/relationships/hyperlink" Target="https://www.dropbox.com/s/4xvni4fcs9kh6we/470495%20-%20470500%20-%20Beef%20Shreds%20-%2012.29.17.pdf?dl=0" TargetMode="External"/><Relationship Id="rId6" Type="http://schemas.openxmlformats.org/officeDocument/2006/relationships/hyperlink" Target="https://www.dropbox.com/s/4t1dcneifcommq1/beef%20taco%20allergen%20free%20%235249%20jtm.pdf?dl=0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dropbox.com/s/dvghpui6pig2nvw/meatballs%205049.pdf?dl=0" TargetMode="External"/><Relationship Id="rId10" Type="http://schemas.openxmlformats.org/officeDocument/2006/relationships/hyperlink" Target="https://www.dropbox.com/s/xhh8w87s2v8lj9i/69050.pdf?dl=0" TargetMode="External"/><Relationship Id="rId4" Type="http://schemas.openxmlformats.org/officeDocument/2006/relationships/hyperlink" Target="https://www.dropbox.com/s/omqqirhdx0sf3jm/Maid%20Rite%2097112.pdf?dl=0" TargetMode="External"/><Relationship Id="rId9" Type="http://schemas.openxmlformats.org/officeDocument/2006/relationships/hyperlink" Target="https://www.dropbox.com/s/11x2paqz2u1lwmt/80024ADFL.PDF?dl=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XFD613"/>
  <sheetViews>
    <sheetView showGridLines="0" showZeros="0" tabSelected="1" zoomScale="70" zoomScaleNormal="70" workbookViewId="0">
      <pane xSplit="2" ySplit="1" topLeftCell="E458" activePane="bottomRight" state="frozen"/>
      <selection pane="topRight" activeCell="C1" sqref="C1"/>
      <selection pane="bottomLeft" activeCell="A2" sqref="A2"/>
      <selection pane="bottomRight" activeCell="I429" sqref="I429"/>
    </sheetView>
  </sheetViews>
  <sheetFormatPr defaultColWidth="0" defaultRowHeight="31.5" customHeight="1" zeroHeight="1" outlineLevelCol="1" x14ac:dyDescent="0.25"/>
  <cols>
    <col min="1" max="1" width="9.140625" style="160" customWidth="1"/>
    <col min="2" max="2" width="75.140625" style="152" customWidth="1"/>
    <col min="3" max="3" width="47" style="159" customWidth="1"/>
    <col min="4" max="4" width="19.5703125" style="151" customWidth="1"/>
    <col min="5" max="5" width="14.5703125" style="160" customWidth="1"/>
    <col min="6" max="6" width="60.85546875" style="152" customWidth="1"/>
    <col min="7" max="7" width="16.140625" style="161" customWidth="1"/>
    <col min="8" max="8" width="16.140625" style="160" customWidth="1"/>
    <col min="9" max="9" width="16.140625" style="151" customWidth="1"/>
    <col min="10" max="10" width="16.140625" style="162" customWidth="1"/>
    <col min="11" max="11" width="16.140625" style="160" customWidth="1"/>
    <col min="12" max="12" width="16.140625" style="161" customWidth="1"/>
    <col min="13" max="13" width="16.140625" style="163" customWidth="1"/>
    <col min="14" max="14" width="16.140625" style="152" hidden="1" customWidth="1"/>
    <col min="15" max="16" width="16.140625" style="163" customWidth="1" outlineLevel="1"/>
    <col min="17" max="17" width="19" style="165" customWidth="1"/>
    <col min="18" max="18" width="22.28515625" style="155" customWidth="1"/>
    <col min="19" max="20" width="14.5703125" style="160" hidden="1" customWidth="1"/>
    <col min="21" max="26" width="0" style="159" hidden="1" customWidth="1"/>
    <col min="27" max="16384" width="0" style="159" hidden="1"/>
  </cols>
  <sheetData>
    <row r="1" spans="1:20" s="135" customFormat="1" ht="27.75" customHeight="1" x14ac:dyDescent="0.25">
      <c r="A1" s="125" t="s">
        <v>1094</v>
      </c>
      <c r="B1" s="126" t="s">
        <v>1093</v>
      </c>
      <c r="C1" s="126" t="s">
        <v>1169</v>
      </c>
      <c r="D1" s="126" t="s">
        <v>1092</v>
      </c>
      <c r="E1" s="126" t="s">
        <v>1168</v>
      </c>
      <c r="F1" s="126" t="s">
        <v>1091</v>
      </c>
      <c r="G1" s="127" t="s">
        <v>1171</v>
      </c>
      <c r="H1" s="127" t="s">
        <v>1172</v>
      </c>
      <c r="I1" s="128" t="s">
        <v>1192</v>
      </c>
      <c r="J1" s="315" t="s">
        <v>1173</v>
      </c>
      <c r="K1" s="130" t="s">
        <v>1237</v>
      </c>
      <c r="L1" s="127" t="s">
        <v>1181</v>
      </c>
      <c r="M1" s="131" t="s">
        <v>1175</v>
      </c>
      <c r="N1" s="126" t="s">
        <v>1170</v>
      </c>
      <c r="O1" s="132" t="s">
        <v>1176</v>
      </c>
      <c r="P1" s="132" t="s">
        <v>1177</v>
      </c>
      <c r="Q1" s="132" t="s">
        <v>1174</v>
      </c>
      <c r="R1" s="129" t="s">
        <v>1090</v>
      </c>
      <c r="S1" s="133" t="s">
        <v>1089</v>
      </c>
      <c r="T1" s="134" t="s">
        <v>1088</v>
      </c>
    </row>
    <row r="2" spans="1:20" s="136" customFormat="1" ht="31.5" customHeight="1" x14ac:dyDescent="0.25">
      <c r="A2" s="343" t="str">
        <f>"Bread, Baking = "&amp;DOLLAR(SUM(Q3:Q32),2)</f>
        <v>Bread, Baking = $388,807.60</v>
      </c>
      <c r="B2" s="343"/>
      <c r="D2" s="137"/>
      <c r="G2" s="138" t="s">
        <v>1167</v>
      </c>
      <c r="H2" s="94"/>
      <c r="I2" s="94"/>
      <c r="J2" s="139"/>
      <c r="K2" s="94"/>
      <c r="L2" s="138"/>
      <c r="M2" s="140"/>
      <c r="O2" s="140"/>
      <c r="P2" s="140"/>
      <c r="Q2" s="141"/>
      <c r="R2" s="142"/>
      <c r="S2" s="137"/>
      <c r="T2" s="137"/>
    </row>
    <row r="3" spans="1:20" s="144" customFormat="1" ht="31.5" customHeight="1" x14ac:dyDescent="0.25">
      <c r="A3" s="143">
        <v>1</v>
      </c>
      <c r="B3" s="144" t="s">
        <v>1274</v>
      </c>
      <c r="C3" s="145" t="s">
        <v>1275</v>
      </c>
      <c r="D3" s="143" t="s">
        <v>247</v>
      </c>
      <c r="E3" s="143" t="s">
        <v>1276</v>
      </c>
      <c r="F3" s="144" t="s">
        <v>1277</v>
      </c>
      <c r="G3" s="146">
        <v>318</v>
      </c>
      <c r="H3" s="143">
        <v>100</v>
      </c>
      <c r="I3" s="236" t="s">
        <v>1708</v>
      </c>
      <c r="J3" s="237"/>
      <c r="K3" s="236"/>
      <c r="L3" s="146">
        <f>ROUND(IF(ISBLANK(K3)=TRUE,G3,(G3*H3)/K3),0)</f>
        <v>318</v>
      </c>
      <c r="M3" s="256">
        <v>24.61</v>
      </c>
      <c r="O3" s="149"/>
      <c r="P3" s="148">
        <f t="shared" ref="P3:P60" si="0">IF(ISBLANK(M3),0,(M3-O3))</f>
        <v>24.61</v>
      </c>
      <c r="Q3" s="150">
        <f>M3*L3</f>
        <v>7825.98</v>
      </c>
      <c r="R3" s="237"/>
      <c r="S3" s="143"/>
      <c r="T3" s="143"/>
    </row>
    <row r="4" spans="1:20" s="144" customFormat="1" ht="31.5" customHeight="1" x14ac:dyDescent="0.25">
      <c r="A4" s="143">
        <v>2</v>
      </c>
      <c r="B4" s="144" t="s">
        <v>1087</v>
      </c>
      <c r="C4" s="144" t="s">
        <v>1086</v>
      </c>
      <c r="D4" s="143" t="s">
        <v>75</v>
      </c>
      <c r="E4" s="143" t="s">
        <v>1475</v>
      </c>
      <c r="F4" s="144" t="s">
        <v>1085</v>
      </c>
      <c r="G4" s="146">
        <v>182</v>
      </c>
      <c r="H4" s="143">
        <v>120</v>
      </c>
      <c r="I4" s="236" t="s">
        <v>1708</v>
      </c>
      <c r="J4" s="237"/>
      <c r="K4" s="236"/>
      <c r="L4" s="146">
        <f t="shared" ref="L4:L62" si="1">ROUND(IF(ISBLANK(K4)=TRUE,G4,(G4*H4)/K4),0)</f>
        <v>182</v>
      </c>
      <c r="M4" s="256">
        <v>27.86</v>
      </c>
      <c r="O4" s="149"/>
      <c r="P4" s="148">
        <f t="shared" si="0"/>
        <v>27.86</v>
      </c>
      <c r="Q4" s="150">
        <f t="shared" ref="Q4:Q68" si="2">M4*L4</f>
        <v>5070.5199999999995</v>
      </c>
      <c r="R4" s="237"/>
      <c r="S4" s="143">
        <v>279</v>
      </c>
      <c r="T4" s="143">
        <v>26.18</v>
      </c>
    </row>
    <row r="5" spans="1:20" s="152" customFormat="1" ht="31.5" customHeight="1" x14ac:dyDescent="0.25">
      <c r="A5" s="151">
        <v>3</v>
      </c>
      <c r="B5" s="152" t="s">
        <v>1384</v>
      </c>
      <c r="C5" s="153" t="s">
        <v>1385</v>
      </c>
      <c r="D5" s="151" t="s">
        <v>247</v>
      </c>
      <c r="E5" s="151" t="s">
        <v>1386</v>
      </c>
      <c r="F5" s="152" t="s">
        <v>1387</v>
      </c>
      <c r="G5" s="154">
        <v>174</v>
      </c>
      <c r="H5" s="151">
        <v>144</v>
      </c>
      <c r="I5" s="238" t="s">
        <v>1708</v>
      </c>
      <c r="J5" s="239"/>
      <c r="K5" s="238"/>
      <c r="L5" s="154">
        <f t="shared" si="1"/>
        <v>174</v>
      </c>
      <c r="M5" s="257">
        <v>27.09</v>
      </c>
      <c r="O5" s="157"/>
      <c r="P5" s="156">
        <f t="shared" si="0"/>
        <v>27.09</v>
      </c>
      <c r="Q5" s="158">
        <f t="shared" si="2"/>
        <v>4713.66</v>
      </c>
      <c r="R5" s="239"/>
      <c r="S5" s="151"/>
      <c r="T5" s="151"/>
    </row>
    <row r="6" spans="1:20" s="152" customFormat="1" ht="31.5" customHeight="1" x14ac:dyDescent="0.25">
      <c r="A6" s="151">
        <v>4</v>
      </c>
      <c r="B6" s="152" t="s">
        <v>1084</v>
      </c>
      <c r="C6" s="152" t="s">
        <v>1083</v>
      </c>
      <c r="D6" s="151" t="s">
        <v>961</v>
      </c>
      <c r="E6" s="151" t="s">
        <v>955</v>
      </c>
      <c r="F6" s="152" t="s">
        <v>1082</v>
      </c>
      <c r="G6" s="154">
        <v>601</v>
      </c>
      <c r="H6" s="151">
        <v>72</v>
      </c>
      <c r="I6" s="238" t="s">
        <v>1708</v>
      </c>
      <c r="J6" s="239"/>
      <c r="K6" s="238"/>
      <c r="L6" s="154">
        <f t="shared" si="1"/>
        <v>601</v>
      </c>
      <c r="M6" s="257">
        <v>14.72</v>
      </c>
      <c r="O6" s="157"/>
      <c r="P6" s="156">
        <f t="shared" si="0"/>
        <v>14.72</v>
      </c>
      <c r="Q6" s="158">
        <f t="shared" si="2"/>
        <v>8846.7200000000012</v>
      </c>
      <c r="R6" s="239"/>
      <c r="S6" s="151">
        <v>974</v>
      </c>
      <c r="T6" s="151">
        <v>14.49</v>
      </c>
    </row>
    <row r="7" spans="1:20" s="152" customFormat="1" ht="31.5" customHeight="1" x14ac:dyDescent="0.25">
      <c r="A7" s="336">
        <v>5</v>
      </c>
      <c r="B7" s="338" t="s">
        <v>1081</v>
      </c>
      <c r="C7" s="152" t="s">
        <v>1080</v>
      </c>
      <c r="D7" s="151" t="s">
        <v>247</v>
      </c>
      <c r="E7" s="151" t="s">
        <v>1481</v>
      </c>
      <c r="F7" s="152" t="s">
        <v>1077</v>
      </c>
      <c r="G7" s="348">
        <v>1164</v>
      </c>
      <c r="H7" s="336">
        <v>208</v>
      </c>
      <c r="I7" s="316" t="s">
        <v>1708</v>
      </c>
      <c r="J7" s="332" t="s">
        <v>1079</v>
      </c>
      <c r="K7" s="316">
        <v>336</v>
      </c>
      <c r="L7" s="348">
        <f t="shared" si="1"/>
        <v>721</v>
      </c>
      <c r="M7" s="350">
        <v>22.48</v>
      </c>
      <c r="O7" s="352"/>
      <c r="P7" s="344">
        <f t="shared" si="0"/>
        <v>22.48</v>
      </c>
      <c r="Q7" s="346">
        <f t="shared" si="2"/>
        <v>16208.08</v>
      </c>
      <c r="R7" s="332"/>
      <c r="S7" s="151">
        <v>2200</v>
      </c>
      <c r="T7" s="151">
        <v>16.43</v>
      </c>
    </row>
    <row r="8" spans="1:20" s="152" customFormat="1" ht="31.5" customHeight="1" x14ac:dyDescent="0.25">
      <c r="A8" s="337"/>
      <c r="B8" s="339"/>
      <c r="C8" s="152" t="s">
        <v>1079</v>
      </c>
      <c r="D8" s="151" t="s">
        <v>961</v>
      </c>
      <c r="E8" s="151" t="s">
        <v>1078</v>
      </c>
      <c r="F8" s="152" t="s">
        <v>1077</v>
      </c>
      <c r="G8" s="349" t="e">
        <v>#N/A</v>
      </c>
      <c r="H8" s="337"/>
      <c r="I8" s="317"/>
      <c r="J8" s="333"/>
      <c r="K8" s="317"/>
      <c r="L8" s="349" t="e">
        <f t="shared" si="1"/>
        <v>#N/A</v>
      </c>
      <c r="M8" s="351"/>
      <c r="O8" s="353"/>
      <c r="P8" s="345">
        <f t="shared" si="0"/>
        <v>0</v>
      </c>
      <c r="Q8" s="347"/>
      <c r="R8" s="333"/>
      <c r="S8" s="151"/>
      <c r="T8" s="151"/>
    </row>
    <row r="9" spans="1:20" s="152" customFormat="1" ht="31.5" customHeight="1" x14ac:dyDescent="0.25">
      <c r="A9" s="151">
        <v>6</v>
      </c>
      <c r="B9" s="152" t="s">
        <v>1076</v>
      </c>
      <c r="C9" s="152" t="s">
        <v>1075</v>
      </c>
      <c r="D9" s="151" t="s">
        <v>247</v>
      </c>
      <c r="E9" s="151" t="s">
        <v>1482</v>
      </c>
      <c r="F9" s="152" t="s">
        <v>1074</v>
      </c>
      <c r="G9" s="154">
        <v>311</v>
      </c>
      <c r="H9" s="151">
        <v>360</v>
      </c>
      <c r="I9" s="238" t="s">
        <v>1708</v>
      </c>
      <c r="J9" s="239"/>
      <c r="K9" s="238"/>
      <c r="L9" s="154">
        <f t="shared" si="1"/>
        <v>311</v>
      </c>
      <c r="M9" s="257">
        <v>30.41</v>
      </c>
      <c r="O9" s="157"/>
      <c r="P9" s="156">
        <f t="shared" si="0"/>
        <v>30.41</v>
      </c>
      <c r="Q9" s="158">
        <f t="shared" si="2"/>
        <v>9457.51</v>
      </c>
      <c r="R9" s="239"/>
      <c r="S9" s="151">
        <v>370</v>
      </c>
      <c r="T9" s="151">
        <v>29.58</v>
      </c>
    </row>
    <row r="10" spans="1:20" s="152" customFormat="1" ht="31.5" customHeight="1" x14ac:dyDescent="0.25">
      <c r="A10" s="151">
        <v>7</v>
      </c>
      <c r="B10" s="152" t="s">
        <v>1073</v>
      </c>
      <c r="C10" s="152" t="s">
        <v>1072</v>
      </c>
      <c r="D10" s="151" t="s">
        <v>961</v>
      </c>
      <c r="E10" s="151" t="s">
        <v>1483</v>
      </c>
      <c r="F10" s="152" t="s">
        <v>1071</v>
      </c>
      <c r="G10" s="154">
        <v>421</v>
      </c>
      <c r="H10" s="151">
        <v>144</v>
      </c>
      <c r="I10" s="238" t="s">
        <v>1708</v>
      </c>
      <c r="J10" s="239"/>
      <c r="K10" s="238"/>
      <c r="L10" s="154">
        <f t="shared" si="1"/>
        <v>421</v>
      </c>
      <c r="M10" s="257">
        <v>24.1</v>
      </c>
      <c r="O10" s="157"/>
      <c r="P10" s="156">
        <f t="shared" si="0"/>
        <v>24.1</v>
      </c>
      <c r="Q10" s="158">
        <f t="shared" si="2"/>
        <v>10146.1</v>
      </c>
      <c r="R10" s="239"/>
      <c r="S10" s="151">
        <v>345</v>
      </c>
      <c r="T10" s="151">
        <v>23.45</v>
      </c>
    </row>
    <row r="11" spans="1:20" s="152" customFormat="1" ht="31.5" customHeight="1" x14ac:dyDescent="0.25">
      <c r="A11" s="151">
        <v>8</v>
      </c>
      <c r="B11" s="152" t="s">
        <v>1070</v>
      </c>
      <c r="C11" s="152" t="s">
        <v>1069</v>
      </c>
      <c r="D11" s="151" t="s">
        <v>67</v>
      </c>
      <c r="E11" s="151" t="s">
        <v>1484</v>
      </c>
      <c r="G11" s="154">
        <v>1090</v>
      </c>
      <c r="H11" s="151">
        <v>144</v>
      </c>
      <c r="I11" s="238" t="s">
        <v>1708</v>
      </c>
      <c r="J11" s="239"/>
      <c r="K11" s="238"/>
      <c r="L11" s="154">
        <f t="shared" si="1"/>
        <v>1090</v>
      </c>
      <c r="M11" s="257">
        <v>17.079999999999998</v>
      </c>
      <c r="O11" s="157"/>
      <c r="P11" s="156">
        <f t="shared" si="0"/>
        <v>17.079999999999998</v>
      </c>
      <c r="Q11" s="158">
        <f t="shared" si="2"/>
        <v>18617.199999999997</v>
      </c>
      <c r="R11" s="239"/>
      <c r="S11" s="151">
        <v>1028</v>
      </c>
      <c r="T11" s="151">
        <v>18.190000000000001</v>
      </c>
    </row>
    <row r="12" spans="1:20" s="152" customFormat="1" ht="31.5" customHeight="1" x14ac:dyDescent="0.25">
      <c r="A12" s="151">
        <v>9</v>
      </c>
      <c r="B12" s="152" t="s">
        <v>1068</v>
      </c>
      <c r="C12" s="152" t="s">
        <v>1067</v>
      </c>
      <c r="D12" s="151" t="s">
        <v>961</v>
      </c>
      <c r="E12" s="151" t="s">
        <v>1485</v>
      </c>
      <c r="F12" s="152" t="s">
        <v>1066</v>
      </c>
      <c r="G12" s="154">
        <v>1984</v>
      </c>
      <c r="H12" s="151">
        <v>144</v>
      </c>
      <c r="I12" s="238" t="s">
        <v>1708</v>
      </c>
      <c r="J12" s="239"/>
      <c r="K12" s="238"/>
      <c r="L12" s="154">
        <f t="shared" si="1"/>
        <v>1984</v>
      </c>
      <c r="M12" s="257">
        <v>36.31</v>
      </c>
      <c r="O12" s="157"/>
      <c r="P12" s="156">
        <f t="shared" si="0"/>
        <v>36.31</v>
      </c>
      <c r="Q12" s="158">
        <f t="shared" si="2"/>
        <v>72039.040000000008</v>
      </c>
      <c r="R12" s="239"/>
      <c r="S12" s="151">
        <v>3012</v>
      </c>
      <c r="T12" s="151">
        <v>35.47</v>
      </c>
    </row>
    <row r="13" spans="1:20" s="152" customFormat="1" ht="31.5" customHeight="1" x14ac:dyDescent="0.25">
      <c r="A13" s="151">
        <v>10</v>
      </c>
      <c r="B13" s="152" t="s">
        <v>1065</v>
      </c>
      <c r="C13" s="152" t="s">
        <v>1064</v>
      </c>
      <c r="D13" s="151" t="s">
        <v>28</v>
      </c>
      <c r="E13" s="151" t="s">
        <v>1474</v>
      </c>
      <c r="G13" s="154">
        <v>131</v>
      </c>
      <c r="H13" s="151">
        <v>192</v>
      </c>
      <c r="I13" s="238" t="s">
        <v>1708</v>
      </c>
      <c r="J13" s="239"/>
      <c r="K13" s="238"/>
      <c r="L13" s="154">
        <f t="shared" si="1"/>
        <v>131</v>
      </c>
      <c r="M13" s="257">
        <v>27.58</v>
      </c>
      <c r="O13" s="157"/>
      <c r="P13" s="156">
        <f t="shared" si="0"/>
        <v>27.58</v>
      </c>
      <c r="Q13" s="158">
        <f t="shared" si="2"/>
        <v>3612.9799999999996</v>
      </c>
      <c r="R13" s="239"/>
      <c r="S13" s="151">
        <v>200</v>
      </c>
      <c r="T13" s="151">
        <v>25.85</v>
      </c>
    </row>
    <row r="14" spans="1:20" s="152" customFormat="1" ht="31.5" customHeight="1" x14ac:dyDescent="0.25">
      <c r="A14" s="151">
        <v>11</v>
      </c>
      <c r="B14" s="152" t="s">
        <v>1063</v>
      </c>
      <c r="C14" s="152" t="s">
        <v>1062</v>
      </c>
      <c r="D14" s="151" t="s">
        <v>28</v>
      </c>
      <c r="E14" s="151" t="s">
        <v>1473</v>
      </c>
      <c r="F14" s="152" t="s">
        <v>1061</v>
      </c>
      <c r="G14" s="154">
        <v>541</v>
      </c>
      <c r="H14" s="151">
        <v>192</v>
      </c>
      <c r="I14" s="238" t="s">
        <v>1708</v>
      </c>
      <c r="J14" s="239"/>
      <c r="K14" s="238"/>
      <c r="L14" s="154">
        <f t="shared" si="1"/>
        <v>541</v>
      </c>
      <c r="M14" s="257">
        <v>36.31</v>
      </c>
      <c r="O14" s="157"/>
      <c r="P14" s="156">
        <f t="shared" si="0"/>
        <v>36.31</v>
      </c>
      <c r="Q14" s="158">
        <f t="shared" si="2"/>
        <v>19643.710000000003</v>
      </c>
      <c r="R14" s="239"/>
      <c r="S14" s="151">
        <v>377</v>
      </c>
      <c r="T14" s="151">
        <v>35.21</v>
      </c>
    </row>
    <row r="15" spans="1:20" s="152" customFormat="1" ht="31.5" customHeight="1" x14ac:dyDescent="0.25">
      <c r="A15" s="336">
        <v>12</v>
      </c>
      <c r="B15" s="340" t="s">
        <v>1060</v>
      </c>
      <c r="C15" s="152" t="s">
        <v>1059</v>
      </c>
      <c r="D15" s="151" t="s">
        <v>961</v>
      </c>
      <c r="E15" s="151" t="s">
        <v>1056</v>
      </c>
      <c r="F15" s="152" t="s">
        <v>1058</v>
      </c>
      <c r="G15" s="348">
        <v>495</v>
      </c>
      <c r="H15" s="336">
        <v>144</v>
      </c>
      <c r="I15" s="316" t="s">
        <v>1708</v>
      </c>
      <c r="J15" s="332" t="s">
        <v>1709</v>
      </c>
      <c r="K15" s="316"/>
      <c r="L15" s="348">
        <f t="shared" si="1"/>
        <v>495</v>
      </c>
      <c r="M15" s="350">
        <v>18.39</v>
      </c>
      <c r="O15" s="352"/>
      <c r="P15" s="344">
        <f t="shared" si="0"/>
        <v>18.39</v>
      </c>
      <c r="Q15" s="346">
        <f t="shared" si="2"/>
        <v>9103.0500000000011</v>
      </c>
      <c r="R15" s="332"/>
      <c r="S15" s="151">
        <v>1139</v>
      </c>
      <c r="T15" s="151">
        <v>18.8</v>
      </c>
    </row>
    <row r="16" spans="1:20" s="152" customFormat="1" ht="31.5" customHeight="1" x14ac:dyDescent="0.25">
      <c r="A16" s="337"/>
      <c r="B16" s="340"/>
      <c r="C16" s="152" t="s">
        <v>1057</v>
      </c>
      <c r="D16" s="151" t="s">
        <v>5</v>
      </c>
      <c r="E16" s="151" t="s">
        <v>1056</v>
      </c>
      <c r="F16" s="152" t="s">
        <v>1519</v>
      </c>
      <c r="G16" s="349" t="e">
        <v>#N/A</v>
      </c>
      <c r="H16" s="337"/>
      <c r="I16" s="317"/>
      <c r="J16" s="333"/>
      <c r="K16" s="317"/>
      <c r="L16" s="349" t="e">
        <f t="shared" si="1"/>
        <v>#N/A</v>
      </c>
      <c r="M16" s="351"/>
      <c r="O16" s="353"/>
      <c r="P16" s="345">
        <f t="shared" si="0"/>
        <v>0</v>
      </c>
      <c r="Q16" s="347"/>
      <c r="R16" s="333"/>
      <c r="S16" s="151"/>
      <c r="T16" s="151"/>
    </row>
    <row r="17" spans="1:20" s="152" customFormat="1" ht="31.5" customHeight="1" x14ac:dyDescent="0.25">
      <c r="A17" s="151">
        <v>13</v>
      </c>
      <c r="B17" s="152" t="s">
        <v>1055</v>
      </c>
      <c r="C17" s="152" t="s">
        <v>1054</v>
      </c>
      <c r="D17" s="151" t="s">
        <v>75</v>
      </c>
      <c r="E17" s="151" t="s">
        <v>1478</v>
      </c>
      <c r="F17" s="152" t="s">
        <v>1053</v>
      </c>
      <c r="G17" s="154">
        <v>315</v>
      </c>
      <c r="H17" s="151">
        <v>175</v>
      </c>
      <c r="I17" s="238" t="s">
        <v>1708</v>
      </c>
      <c r="J17" s="239"/>
      <c r="K17" s="238"/>
      <c r="L17" s="154">
        <f t="shared" si="1"/>
        <v>315</v>
      </c>
      <c r="M17" s="257">
        <v>19.440000000000001</v>
      </c>
      <c r="O17" s="157"/>
      <c r="P17" s="156">
        <f t="shared" si="0"/>
        <v>19.440000000000001</v>
      </c>
      <c r="Q17" s="158">
        <f t="shared" si="2"/>
        <v>6123.6</v>
      </c>
      <c r="R17" s="239"/>
      <c r="S17" s="151">
        <v>491</v>
      </c>
      <c r="T17" s="151">
        <v>17.89</v>
      </c>
    </row>
    <row r="18" spans="1:20" s="152" customFormat="1" ht="31.5" customHeight="1" x14ac:dyDescent="0.25">
      <c r="A18" s="336">
        <v>14</v>
      </c>
      <c r="B18" s="338" t="s">
        <v>1052</v>
      </c>
      <c r="C18" s="152" t="s">
        <v>1051</v>
      </c>
      <c r="D18" s="151" t="s">
        <v>961</v>
      </c>
      <c r="E18" s="151" t="s">
        <v>1479</v>
      </c>
      <c r="G18" s="348">
        <v>1338</v>
      </c>
      <c r="H18" s="336">
        <v>120</v>
      </c>
      <c r="I18" s="316" t="s">
        <v>1708</v>
      </c>
      <c r="J18" s="332" t="s">
        <v>1710</v>
      </c>
      <c r="K18" s="316"/>
      <c r="L18" s="348">
        <f t="shared" si="1"/>
        <v>1338</v>
      </c>
      <c r="M18" s="350">
        <v>19.34</v>
      </c>
      <c r="O18" s="352"/>
      <c r="P18" s="344">
        <f t="shared" si="0"/>
        <v>19.34</v>
      </c>
      <c r="Q18" s="346">
        <f t="shared" si="2"/>
        <v>25876.92</v>
      </c>
      <c r="R18" s="332" t="s">
        <v>1787</v>
      </c>
      <c r="S18" s="151">
        <v>2800</v>
      </c>
      <c r="T18" s="151">
        <v>17.62</v>
      </c>
    </row>
    <row r="19" spans="1:20" s="152" customFormat="1" ht="31.5" customHeight="1" x14ac:dyDescent="0.25">
      <c r="A19" s="337"/>
      <c r="B19" s="339"/>
      <c r="C19" s="152" t="s">
        <v>1050</v>
      </c>
      <c r="D19" s="151" t="s">
        <v>247</v>
      </c>
      <c r="E19" s="151" t="s">
        <v>1480</v>
      </c>
      <c r="G19" s="349" t="e">
        <v>#N/A</v>
      </c>
      <c r="H19" s="337"/>
      <c r="I19" s="317"/>
      <c r="J19" s="333"/>
      <c r="K19" s="317"/>
      <c r="L19" s="349" t="e">
        <f t="shared" si="1"/>
        <v>#N/A</v>
      </c>
      <c r="M19" s="351"/>
      <c r="O19" s="353"/>
      <c r="P19" s="345">
        <f t="shared" si="0"/>
        <v>0</v>
      </c>
      <c r="Q19" s="347"/>
      <c r="R19" s="333"/>
      <c r="S19" s="151"/>
      <c r="T19" s="151">
        <v>25.7</v>
      </c>
    </row>
    <row r="20" spans="1:20" s="152" customFormat="1" ht="31.5" customHeight="1" x14ac:dyDescent="0.25">
      <c r="A20" s="151">
        <v>15</v>
      </c>
      <c r="B20" s="152" t="s">
        <v>1049</v>
      </c>
      <c r="C20" s="152" t="s">
        <v>1520</v>
      </c>
      <c r="D20" s="151" t="s">
        <v>247</v>
      </c>
      <c r="E20" s="151" t="s">
        <v>97</v>
      </c>
      <c r="F20" s="152" t="s">
        <v>1048</v>
      </c>
      <c r="G20" s="154">
        <v>298</v>
      </c>
      <c r="H20" s="151">
        <v>120</v>
      </c>
      <c r="I20" s="238" t="s">
        <v>1708</v>
      </c>
      <c r="J20" s="239"/>
      <c r="K20" s="238"/>
      <c r="L20" s="154">
        <f t="shared" si="1"/>
        <v>298</v>
      </c>
      <c r="M20" s="257">
        <v>18.03</v>
      </c>
      <c r="O20" s="157"/>
      <c r="P20" s="156">
        <f t="shared" si="0"/>
        <v>18.03</v>
      </c>
      <c r="Q20" s="158">
        <f t="shared" si="2"/>
        <v>5372.9400000000005</v>
      </c>
      <c r="R20" s="239"/>
      <c r="S20" s="151">
        <v>420</v>
      </c>
      <c r="T20" s="151">
        <v>17.79</v>
      </c>
    </row>
    <row r="21" spans="1:20" s="152" customFormat="1" ht="31.5" customHeight="1" x14ac:dyDescent="0.25">
      <c r="A21" s="336">
        <v>16</v>
      </c>
      <c r="B21" s="338" t="s">
        <v>1471</v>
      </c>
      <c r="C21" s="152" t="s">
        <v>1047</v>
      </c>
      <c r="D21" s="151" t="s">
        <v>961</v>
      </c>
      <c r="E21" s="151" t="s">
        <v>1056</v>
      </c>
      <c r="F21" s="152" t="s">
        <v>1046</v>
      </c>
      <c r="G21" s="348">
        <v>1166</v>
      </c>
      <c r="H21" s="336">
        <v>144</v>
      </c>
      <c r="I21" s="316" t="s">
        <v>1708</v>
      </c>
      <c r="J21" s="332" t="s">
        <v>1711</v>
      </c>
      <c r="K21" s="316"/>
      <c r="L21" s="348">
        <f t="shared" si="1"/>
        <v>1166</v>
      </c>
      <c r="M21" s="350">
        <v>22.09</v>
      </c>
      <c r="O21" s="352"/>
      <c r="P21" s="344">
        <f t="shared" si="0"/>
        <v>22.09</v>
      </c>
      <c r="Q21" s="346">
        <f t="shared" si="2"/>
        <v>25756.94</v>
      </c>
      <c r="R21" s="332"/>
      <c r="S21" s="151">
        <v>1371</v>
      </c>
      <c r="T21" s="151">
        <v>20.6</v>
      </c>
    </row>
    <row r="22" spans="1:20" ht="31.5" customHeight="1" x14ac:dyDescent="0.25">
      <c r="A22" s="337"/>
      <c r="B22" s="339"/>
      <c r="C22" s="159" t="s">
        <v>1045</v>
      </c>
      <c r="D22" s="151" t="s">
        <v>247</v>
      </c>
      <c r="E22" s="160" t="s">
        <v>1056</v>
      </c>
      <c r="F22" s="152" t="s">
        <v>1044</v>
      </c>
      <c r="G22" s="349" t="e">
        <v>#N/A</v>
      </c>
      <c r="H22" s="337"/>
      <c r="I22" s="317"/>
      <c r="J22" s="333"/>
      <c r="K22" s="317"/>
      <c r="L22" s="349" t="e">
        <f t="shared" si="1"/>
        <v>#N/A</v>
      </c>
      <c r="M22" s="351"/>
      <c r="O22" s="353"/>
      <c r="P22" s="345">
        <f t="shared" si="0"/>
        <v>0</v>
      </c>
      <c r="Q22" s="347"/>
      <c r="R22" s="333"/>
      <c r="T22" s="160">
        <v>28.53</v>
      </c>
    </row>
    <row r="23" spans="1:20" ht="31.5" customHeight="1" x14ac:dyDescent="0.25">
      <c r="A23" s="322">
        <v>17</v>
      </c>
      <c r="B23" s="338" t="s">
        <v>1521</v>
      </c>
      <c r="C23" s="159" t="s">
        <v>1043</v>
      </c>
      <c r="D23" s="151" t="s">
        <v>67</v>
      </c>
      <c r="E23" s="160" t="s">
        <v>1476</v>
      </c>
      <c r="F23" s="152" t="s">
        <v>1042</v>
      </c>
      <c r="G23" s="326">
        <v>182</v>
      </c>
      <c r="H23" s="322">
        <v>96</v>
      </c>
      <c r="I23" s="316" t="s">
        <v>1708</v>
      </c>
      <c r="J23" s="318" t="s">
        <v>1712</v>
      </c>
      <c r="K23" s="320">
        <v>54</v>
      </c>
      <c r="L23" s="326">
        <f t="shared" si="1"/>
        <v>324</v>
      </c>
      <c r="M23" s="334">
        <v>12.81</v>
      </c>
      <c r="O23" s="354"/>
      <c r="P23" s="328">
        <f t="shared" si="0"/>
        <v>12.81</v>
      </c>
      <c r="Q23" s="330">
        <f t="shared" si="2"/>
        <v>4150.4400000000005</v>
      </c>
      <c r="R23" s="332"/>
      <c r="S23" s="160">
        <v>460</v>
      </c>
      <c r="T23" s="160">
        <v>19.32</v>
      </c>
    </row>
    <row r="24" spans="1:20" ht="31.5" customHeight="1" x14ac:dyDescent="0.25">
      <c r="A24" s="323"/>
      <c r="B24" s="339"/>
      <c r="C24" s="159" t="s">
        <v>1041</v>
      </c>
      <c r="D24" s="151" t="s">
        <v>247</v>
      </c>
      <c r="E24" s="160" t="s">
        <v>1040</v>
      </c>
      <c r="F24" s="152" t="s">
        <v>1039</v>
      </c>
      <c r="G24" s="327" t="e">
        <v>#N/A</v>
      </c>
      <c r="H24" s="323"/>
      <c r="I24" s="317"/>
      <c r="J24" s="319"/>
      <c r="K24" s="321"/>
      <c r="L24" s="327" t="e">
        <f t="shared" si="1"/>
        <v>#N/A</v>
      </c>
      <c r="M24" s="335"/>
      <c r="O24" s="355"/>
      <c r="P24" s="329">
        <f t="shared" si="0"/>
        <v>0</v>
      </c>
      <c r="Q24" s="331"/>
      <c r="R24" s="333"/>
    </row>
    <row r="25" spans="1:20" ht="31.5" customHeight="1" x14ac:dyDescent="0.25">
      <c r="A25" s="160">
        <v>18</v>
      </c>
      <c r="B25" s="152" t="s">
        <v>1038</v>
      </c>
      <c r="C25" s="159" t="s">
        <v>1037</v>
      </c>
      <c r="D25" s="151" t="s">
        <v>49</v>
      </c>
      <c r="E25" s="160" t="s">
        <v>1486</v>
      </c>
      <c r="F25" s="152" t="s">
        <v>1487</v>
      </c>
      <c r="G25" s="161">
        <v>320</v>
      </c>
      <c r="H25" s="160">
        <v>108</v>
      </c>
      <c r="I25" s="238" t="s">
        <v>1708</v>
      </c>
      <c r="J25" s="240"/>
      <c r="K25" s="241"/>
      <c r="L25" s="161">
        <f t="shared" si="1"/>
        <v>320</v>
      </c>
      <c r="M25" s="258">
        <v>42.74</v>
      </c>
      <c r="O25" s="164"/>
      <c r="P25" s="163">
        <f t="shared" si="0"/>
        <v>42.74</v>
      </c>
      <c r="Q25" s="165">
        <f t="shared" si="2"/>
        <v>13676.800000000001</v>
      </c>
      <c r="R25" s="239"/>
      <c r="S25" s="160">
        <v>485</v>
      </c>
      <c r="T25" s="160">
        <v>33.450000000000003</v>
      </c>
    </row>
    <row r="26" spans="1:20" ht="31.5" customHeight="1" x14ac:dyDescent="0.25">
      <c r="A26" s="160">
        <v>19</v>
      </c>
      <c r="B26" s="152" t="s">
        <v>1036</v>
      </c>
      <c r="C26" s="159" t="s">
        <v>1035</v>
      </c>
      <c r="D26" s="151" t="s">
        <v>961</v>
      </c>
      <c r="E26" s="160" t="s">
        <v>1477</v>
      </c>
      <c r="F26" s="152" t="s">
        <v>1034</v>
      </c>
      <c r="G26" s="161">
        <v>1627</v>
      </c>
      <c r="H26" s="160">
        <v>288</v>
      </c>
      <c r="I26" s="238" t="s">
        <v>1708</v>
      </c>
      <c r="J26" s="240"/>
      <c r="K26" s="241"/>
      <c r="L26" s="161">
        <f t="shared" si="1"/>
        <v>1627</v>
      </c>
      <c r="M26" s="258">
        <v>33.64</v>
      </c>
      <c r="O26" s="164"/>
      <c r="P26" s="163">
        <f t="shared" si="0"/>
        <v>33.64</v>
      </c>
      <c r="Q26" s="165">
        <f t="shared" si="2"/>
        <v>54732.28</v>
      </c>
      <c r="R26" s="239"/>
      <c r="S26" s="160">
        <v>266</v>
      </c>
      <c r="T26" s="160">
        <v>32.479999999999997</v>
      </c>
    </row>
    <row r="27" spans="1:20" ht="31.5" customHeight="1" x14ac:dyDescent="0.25">
      <c r="A27" s="166">
        <v>20</v>
      </c>
      <c r="B27" s="167" t="s">
        <v>1522</v>
      </c>
      <c r="C27" s="74" t="s">
        <v>1671</v>
      </c>
      <c r="D27" s="119" t="s">
        <v>961</v>
      </c>
      <c r="E27" s="120" t="s">
        <v>939</v>
      </c>
      <c r="F27" s="121" t="s">
        <v>1672</v>
      </c>
      <c r="G27" s="168">
        <v>503</v>
      </c>
      <c r="H27" s="166">
        <v>72</v>
      </c>
      <c r="I27" s="242" t="s">
        <v>1708</v>
      </c>
      <c r="J27" s="243"/>
      <c r="K27" s="244"/>
      <c r="L27" s="168">
        <f t="shared" si="1"/>
        <v>503</v>
      </c>
      <c r="M27" s="259">
        <v>20.440000000000001</v>
      </c>
      <c r="O27" s="170"/>
      <c r="P27" s="169">
        <f t="shared" si="0"/>
        <v>20.440000000000001</v>
      </c>
      <c r="Q27" s="171">
        <f t="shared" si="2"/>
        <v>10281.320000000002</v>
      </c>
      <c r="R27" s="263"/>
    </row>
    <row r="28" spans="1:20" ht="31.5" customHeight="1" x14ac:dyDescent="0.25">
      <c r="A28" s="160">
        <v>21</v>
      </c>
      <c r="B28" s="152" t="s">
        <v>1033</v>
      </c>
      <c r="C28" s="159" t="s">
        <v>1032</v>
      </c>
      <c r="D28" s="151" t="s">
        <v>961</v>
      </c>
      <c r="E28" s="160" t="s">
        <v>1514</v>
      </c>
      <c r="F28" s="152" t="s">
        <v>1031</v>
      </c>
      <c r="G28" s="161">
        <v>989</v>
      </c>
      <c r="H28" s="160">
        <v>125</v>
      </c>
      <c r="I28" s="238" t="s">
        <v>1708</v>
      </c>
      <c r="J28" s="240" t="s">
        <v>1713</v>
      </c>
      <c r="K28" s="241"/>
      <c r="L28" s="161">
        <f t="shared" si="1"/>
        <v>989</v>
      </c>
      <c r="M28" s="258">
        <v>20.46</v>
      </c>
      <c r="O28" s="164"/>
      <c r="P28" s="163">
        <f t="shared" si="0"/>
        <v>20.46</v>
      </c>
      <c r="Q28" s="165">
        <f t="shared" si="2"/>
        <v>20234.940000000002</v>
      </c>
      <c r="R28" s="239" t="s">
        <v>1787</v>
      </c>
      <c r="S28" s="160">
        <v>885</v>
      </c>
      <c r="T28" s="160">
        <v>19.41</v>
      </c>
    </row>
    <row r="29" spans="1:20" ht="31.5" customHeight="1" x14ac:dyDescent="0.25">
      <c r="A29" s="160">
        <v>22</v>
      </c>
      <c r="B29" s="152" t="s">
        <v>1026</v>
      </c>
      <c r="C29" s="159" t="s">
        <v>1025</v>
      </c>
      <c r="D29" s="151" t="s">
        <v>28</v>
      </c>
      <c r="E29" s="160" t="s">
        <v>1515</v>
      </c>
      <c r="F29" s="152" t="s">
        <v>1024</v>
      </c>
      <c r="G29" s="161">
        <v>1256</v>
      </c>
      <c r="H29" s="160">
        <v>120</v>
      </c>
      <c r="I29" s="238" t="s">
        <v>1708</v>
      </c>
      <c r="J29" s="240"/>
      <c r="K29" s="241"/>
      <c r="L29" s="161">
        <f t="shared" si="1"/>
        <v>1256</v>
      </c>
      <c r="M29" s="258">
        <v>16.39</v>
      </c>
      <c r="O29" s="164"/>
      <c r="P29" s="163">
        <f t="shared" si="0"/>
        <v>16.39</v>
      </c>
      <c r="Q29" s="165">
        <f t="shared" si="2"/>
        <v>20585.84</v>
      </c>
      <c r="R29" s="239"/>
      <c r="S29" s="160">
        <v>1900</v>
      </c>
      <c r="T29" s="160">
        <v>21.83</v>
      </c>
    </row>
    <row r="30" spans="1:20" ht="31.5" customHeight="1" x14ac:dyDescent="0.25">
      <c r="A30" s="160">
        <v>23</v>
      </c>
      <c r="B30" s="152" t="s">
        <v>1030</v>
      </c>
      <c r="C30" s="159" t="s">
        <v>1029</v>
      </c>
      <c r="D30" s="151" t="s">
        <v>28</v>
      </c>
      <c r="E30" s="160" t="s">
        <v>1632</v>
      </c>
      <c r="F30" s="152" t="s">
        <v>1024</v>
      </c>
      <c r="G30" s="161">
        <v>163</v>
      </c>
      <c r="H30" s="160">
        <v>384</v>
      </c>
      <c r="I30" s="238" t="s">
        <v>1708</v>
      </c>
      <c r="J30" s="240"/>
      <c r="K30" s="241"/>
      <c r="L30" s="161">
        <f t="shared" si="1"/>
        <v>163</v>
      </c>
      <c r="M30" s="258">
        <v>28.01</v>
      </c>
      <c r="O30" s="164"/>
      <c r="P30" s="163">
        <f t="shared" si="0"/>
        <v>28.01</v>
      </c>
      <c r="Q30" s="165">
        <f t="shared" si="2"/>
        <v>4565.63</v>
      </c>
      <c r="R30" s="239"/>
      <c r="S30" s="160">
        <v>226</v>
      </c>
      <c r="T30" s="160">
        <v>25.79</v>
      </c>
    </row>
    <row r="31" spans="1:20" ht="31.5" customHeight="1" x14ac:dyDescent="0.25">
      <c r="A31" s="160">
        <v>24</v>
      </c>
      <c r="B31" s="152" t="s">
        <v>1028</v>
      </c>
      <c r="C31" s="159" t="s">
        <v>1027</v>
      </c>
      <c r="D31" s="151" t="s">
        <v>28</v>
      </c>
      <c r="E31" s="160" t="s">
        <v>1515</v>
      </c>
      <c r="F31" s="152" t="s">
        <v>1024</v>
      </c>
      <c r="G31" s="161">
        <v>635</v>
      </c>
      <c r="H31" s="160">
        <v>120</v>
      </c>
      <c r="I31" s="238" t="s">
        <v>1708</v>
      </c>
      <c r="J31" s="240"/>
      <c r="K31" s="241"/>
      <c r="L31" s="161">
        <f t="shared" si="1"/>
        <v>635</v>
      </c>
      <c r="M31" s="258">
        <v>14.63</v>
      </c>
      <c r="O31" s="164"/>
      <c r="P31" s="163">
        <f t="shared" si="0"/>
        <v>14.63</v>
      </c>
      <c r="Q31" s="165">
        <f t="shared" si="2"/>
        <v>9290.0500000000011</v>
      </c>
      <c r="R31" s="239"/>
      <c r="S31" s="160">
        <v>588</v>
      </c>
      <c r="T31" s="160">
        <v>14.21</v>
      </c>
    </row>
    <row r="32" spans="1:20" s="173" customFormat="1" ht="31.5" customHeight="1" x14ac:dyDescent="0.25">
      <c r="A32" s="166">
        <v>25</v>
      </c>
      <c r="B32" s="172" t="s">
        <v>1023</v>
      </c>
      <c r="C32" s="173" t="s">
        <v>1022</v>
      </c>
      <c r="D32" s="71" t="s">
        <v>67</v>
      </c>
      <c r="E32" s="166" t="s">
        <v>1021</v>
      </c>
      <c r="F32" s="172" t="s">
        <v>1020</v>
      </c>
      <c r="G32" s="168">
        <v>145</v>
      </c>
      <c r="H32" s="166">
        <v>24</v>
      </c>
      <c r="I32" s="242" t="s">
        <v>1708</v>
      </c>
      <c r="J32" s="243"/>
      <c r="K32" s="244"/>
      <c r="L32" s="168">
        <f t="shared" si="1"/>
        <v>145</v>
      </c>
      <c r="M32" s="259">
        <v>19.829999999999998</v>
      </c>
      <c r="N32" s="172"/>
      <c r="O32" s="170"/>
      <c r="P32" s="169">
        <f t="shared" si="0"/>
        <v>19.829999999999998</v>
      </c>
      <c r="Q32" s="171">
        <f t="shared" si="2"/>
        <v>2875.35</v>
      </c>
      <c r="R32" s="263"/>
      <c r="S32" s="166">
        <v>216</v>
      </c>
      <c r="T32" s="166">
        <v>20.13</v>
      </c>
    </row>
    <row r="33" spans="1:20" s="182" customFormat="1" ht="31.5" customHeight="1" x14ac:dyDescent="0.25">
      <c r="A33" s="343" t="str">
        <f>"Breakfast = "&amp;DOLLAR(SUM(Q34:Q81),2)</f>
        <v>Breakfast = $873,260.17</v>
      </c>
      <c r="B33" s="343"/>
      <c r="C33" s="174"/>
      <c r="D33" s="175"/>
      <c r="E33" s="176"/>
      <c r="F33" s="95"/>
      <c r="G33" s="177"/>
      <c r="H33" s="176"/>
      <c r="I33" s="245"/>
      <c r="J33" s="246"/>
      <c r="K33" s="247"/>
      <c r="L33" s="177"/>
      <c r="M33" s="260"/>
      <c r="N33" s="95"/>
      <c r="O33" s="179"/>
      <c r="P33" s="179"/>
      <c r="Q33" s="180">
        <f t="shared" si="2"/>
        <v>0</v>
      </c>
      <c r="R33" s="264"/>
      <c r="S33" s="181"/>
      <c r="T33" s="181"/>
    </row>
    <row r="34" spans="1:20" s="189" customFormat="1" ht="31.5" customHeight="1" x14ac:dyDescent="0.25">
      <c r="A34" s="183">
        <v>26</v>
      </c>
      <c r="B34" s="106" t="s">
        <v>1268</v>
      </c>
      <c r="C34" s="107" t="s">
        <v>1269</v>
      </c>
      <c r="D34" s="183" t="s">
        <v>5</v>
      </c>
      <c r="E34" s="108" t="s">
        <v>1270</v>
      </c>
      <c r="F34" s="106"/>
      <c r="G34" s="184">
        <v>105</v>
      </c>
      <c r="H34" s="183">
        <v>60</v>
      </c>
      <c r="I34" s="236" t="s">
        <v>1708</v>
      </c>
      <c r="J34" s="248"/>
      <c r="K34" s="249"/>
      <c r="L34" s="184">
        <f t="shared" si="1"/>
        <v>105</v>
      </c>
      <c r="M34" s="261">
        <v>15.08</v>
      </c>
      <c r="N34" s="144"/>
      <c r="O34" s="187"/>
      <c r="P34" s="186">
        <f t="shared" si="0"/>
        <v>15.08</v>
      </c>
      <c r="Q34" s="188">
        <f t="shared" si="2"/>
        <v>1583.4</v>
      </c>
      <c r="R34" s="237"/>
      <c r="S34" s="183"/>
      <c r="T34" s="183"/>
    </row>
    <row r="35" spans="1:20" s="189" customFormat="1" ht="31.5" customHeight="1" x14ac:dyDescent="0.25">
      <c r="A35" s="183">
        <v>27</v>
      </c>
      <c r="B35" s="72" t="s">
        <v>1263</v>
      </c>
      <c r="C35" s="75" t="s">
        <v>1264</v>
      </c>
      <c r="D35" s="71" t="s">
        <v>1265</v>
      </c>
      <c r="E35" s="88" t="s">
        <v>1266</v>
      </c>
      <c r="F35" s="72" t="s">
        <v>1267</v>
      </c>
      <c r="G35" s="184">
        <v>226</v>
      </c>
      <c r="H35" s="183">
        <v>72</v>
      </c>
      <c r="I35" s="236" t="s">
        <v>1708</v>
      </c>
      <c r="J35" s="248"/>
      <c r="K35" s="249"/>
      <c r="L35" s="184">
        <f t="shared" si="1"/>
        <v>226</v>
      </c>
      <c r="M35" s="261">
        <v>28.95</v>
      </c>
      <c r="N35" s="144"/>
      <c r="O35" s="187"/>
      <c r="P35" s="186">
        <f t="shared" si="0"/>
        <v>28.95</v>
      </c>
      <c r="Q35" s="188">
        <f t="shared" si="2"/>
        <v>6542.7</v>
      </c>
      <c r="R35" s="237"/>
      <c r="S35" s="183"/>
      <c r="T35" s="183"/>
    </row>
    <row r="36" spans="1:20" s="189" customFormat="1" ht="31.5" customHeight="1" x14ac:dyDescent="0.25">
      <c r="A36" s="183">
        <v>28</v>
      </c>
      <c r="B36" s="152" t="s">
        <v>1016</v>
      </c>
      <c r="C36" s="159" t="s">
        <v>1015</v>
      </c>
      <c r="D36" s="151" t="s">
        <v>75</v>
      </c>
      <c r="E36" s="160" t="s">
        <v>955</v>
      </c>
      <c r="F36" s="152" t="s">
        <v>1013</v>
      </c>
      <c r="G36" s="184">
        <v>6482</v>
      </c>
      <c r="H36" s="183">
        <v>72</v>
      </c>
      <c r="I36" s="236" t="s">
        <v>1708</v>
      </c>
      <c r="J36" s="248"/>
      <c r="K36" s="249"/>
      <c r="L36" s="184">
        <f t="shared" si="1"/>
        <v>6482</v>
      </c>
      <c r="M36" s="261">
        <v>16.059999999999999</v>
      </c>
      <c r="N36" s="144"/>
      <c r="O36" s="187"/>
      <c r="P36" s="186">
        <f t="shared" si="0"/>
        <v>16.059999999999999</v>
      </c>
      <c r="Q36" s="188">
        <f t="shared" si="2"/>
        <v>104100.92</v>
      </c>
      <c r="R36" s="237"/>
      <c r="S36" s="183">
        <v>3183</v>
      </c>
      <c r="T36" s="183">
        <v>14.11</v>
      </c>
    </row>
    <row r="37" spans="1:20" ht="31.5" customHeight="1" x14ac:dyDescent="0.25">
      <c r="A37" s="160">
        <v>29</v>
      </c>
      <c r="B37" s="152" t="s">
        <v>1523</v>
      </c>
      <c r="C37" s="159" t="s">
        <v>1017</v>
      </c>
      <c r="D37" s="151" t="s">
        <v>75</v>
      </c>
      <c r="E37" s="160" t="s">
        <v>1014</v>
      </c>
      <c r="F37" s="152" t="s">
        <v>1013</v>
      </c>
      <c r="G37" s="161">
        <v>241</v>
      </c>
      <c r="H37" s="160">
        <v>72</v>
      </c>
      <c r="I37" s="238" t="s">
        <v>1708</v>
      </c>
      <c r="J37" s="240"/>
      <c r="K37" s="241"/>
      <c r="L37" s="161">
        <f t="shared" si="1"/>
        <v>241</v>
      </c>
      <c r="M37" s="258">
        <v>20.11</v>
      </c>
      <c r="O37" s="164"/>
      <c r="P37" s="163">
        <f t="shared" si="0"/>
        <v>20.11</v>
      </c>
      <c r="Q37" s="165">
        <f t="shared" si="2"/>
        <v>4846.51</v>
      </c>
      <c r="R37" s="239"/>
      <c r="S37" s="160">
        <v>519</v>
      </c>
      <c r="T37" s="160">
        <v>18.02</v>
      </c>
    </row>
    <row r="38" spans="1:20" ht="31.5" customHeight="1" x14ac:dyDescent="0.25">
      <c r="A38" s="160">
        <v>30</v>
      </c>
      <c r="B38" s="152" t="s">
        <v>1019</v>
      </c>
      <c r="C38" s="159" t="s">
        <v>1018</v>
      </c>
      <c r="D38" s="151" t="s">
        <v>75</v>
      </c>
      <c r="E38" s="160" t="s">
        <v>955</v>
      </c>
      <c r="F38" s="152" t="s">
        <v>1013</v>
      </c>
      <c r="G38" s="161">
        <v>970</v>
      </c>
      <c r="H38" s="160">
        <v>72</v>
      </c>
      <c r="I38" s="238" t="s">
        <v>1708</v>
      </c>
      <c r="J38" s="240"/>
      <c r="K38" s="241"/>
      <c r="L38" s="161">
        <f t="shared" si="1"/>
        <v>970</v>
      </c>
      <c r="M38" s="258">
        <v>17.38</v>
      </c>
      <c r="O38" s="164"/>
      <c r="P38" s="163">
        <f t="shared" si="0"/>
        <v>17.38</v>
      </c>
      <c r="Q38" s="165">
        <f t="shared" si="2"/>
        <v>16858.599999999999</v>
      </c>
      <c r="R38" s="239"/>
      <c r="S38" s="160">
        <v>3940</v>
      </c>
      <c r="T38" s="160">
        <v>16.37</v>
      </c>
    </row>
    <row r="39" spans="1:20" ht="31.5" customHeight="1" x14ac:dyDescent="0.25">
      <c r="A39" s="160">
        <v>31</v>
      </c>
      <c r="B39" s="152" t="s">
        <v>1012</v>
      </c>
      <c r="C39" s="159" t="s">
        <v>1011</v>
      </c>
      <c r="D39" s="151" t="s">
        <v>49</v>
      </c>
      <c r="E39" s="160" t="s">
        <v>1010</v>
      </c>
      <c r="F39" s="152" t="s">
        <v>1009</v>
      </c>
      <c r="G39" s="161">
        <v>181</v>
      </c>
      <c r="H39" s="160">
        <v>76</v>
      </c>
      <c r="I39" s="238" t="s">
        <v>1708</v>
      </c>
      <c r="J39" s="240"/>
      <c r="K39" s="241"/>
      <c r="L39" s="161">
        <f t="shared" si="1"/>
        <v>181</v>
      </c>
      <c r="M39" s="258">
        <v>30.7</v>
      </c>
      <c r="O39" s="164"/>
      <c r="P39" s="163">
        <f t="shared" si="0"/>
        <v>30.7</v>
      </c>
      <c r="Q39" s="165">
        <f t="shared" si="2"/>
        <v>5556.7</v>
      </c>
      <c r="R39" s="239"/>
      <c r="S39" s="160">
        <v>316</v>
      </c>
      <c r="T39" s="160">
        <v>29.18</v>
      </c>
    </row>
    <row r="40" spans="1:20" ht="31.5" customHeight="1" x14ac:dyDescent="0.25">
      <c r="A40" s="160">
        <v>32</v>
      </c>
      <c r="B40" s="152" t="s">
        <v>1006</v>
      </c>
      <c r="C40" s="98" t="s">
        <v>1393</v>
      </c>
      <c r="D40" s="151" t="s">
        <v>67</v>
      </c>
      <c r="E40" s="160" t="s">
        <v>1005</v>
      </c>
      <c r="F40" s="152" t="s">
        <v>1004</v>
      </c>
      <c r="G40" s="161">
        <v>378</v>
      </c>
      <c r="H40" s="160">
        <v>70</v>
      </c>
      <c r="I40" s="238" t="s">
        <v>1708</v>
      </c>
      <c r="J40" s="240"/>
      <c r="K40" s="241"/>
      <c r="L40" s="161">
        <f t="shared" si="1"/>
        <v>378</v>
      </c>
      <c r="M40" s="258">
        <v>33.909999999999997</v>
      </c>
      <c r="O40" s="164"/>
      <c r="P40" s="163">
        <f t="shared" si="0"/>
        <v>33.909999999999997</v>
      </c>
      <c r="Q40" s="165">
        <f t="shared" si="2"/>
        <v>12817.98</v>
      </c>
      <c r="R40" s="239"/>
      <c r="S40" s="160">
        <v>454</v>
      </c>
      <c r="T40" s="160">
        <v>31.32</v>
      </c>
    </row>
    <row r="41" spans="1:20" ht="31.5" customHeight="1" x14ac:dyDescent="0.25">
      <c r="A41" s="160">
        <v>33</v>
      </c>
      <c r="B41" s="152" t="s">
        <v>1392</v>
      </c>
      <c r="C41" s="190" t="s">
        <v>1397</v>
      </c>
      <c r="D41" s="151" t="s">
        <v>67</v>
      </c>
      <c r="E41" s="160" t="s">
        <v>1005</v>
      </c>
      <c r="F41" s="152" t="s">
        <v>1004</v>
      </c>
      <c r="G41" s="161">
        <v>184</v>
      </c>
      <c r="H41" s="160">
        <v>70</v>
      </c>
      <c r="I41" s="238" t="s">
        <v>1708</v>
      </c>
      <c r="J41" s="240"/>
      <c r="K41" s="241"/>
      <c r="L41" s="161">
        <f t="shared" si="1"/>
        <v>184</v>
      </c>
      <c r="M41" s="258">
        <v>33.909999999999997</v>
      </c>
      <c r="O41" s="164"/>
      <c r="P41" s="163">
        <f t="shared" si="0"/>
        <v>33.909999999999997</v>
      </c>
      <c r="Q41" s="165">
        <f t="shared" si="2"/>
        <v>6239.44</v>
      </c>
      <c r="R41" s="239"/>
      <c r="S41" s="160">
        <v>389</v>
      </c>
      <c r="T41" s="160">
        <v>31.32</v>
      </c>
    </row>
    <row r="42" spans="1:20" ht="31.5" customHeight="1" x14ac:dyDescent="0.25">
      <c r="A42" s="160">
        <v>34</v>
      </c>
      <c r="B42" s="152" t="s">
        <v>1008</v>
      </c>
      <c r="C42" s="60" t="s">
        <v>1394</v>
      </c>
      <c r="D42" s="151" t="s">
        <v>67</v>
      </c>
      <c r="E42" s="160" t="s">
        <v>1005</v>
      </c>
      <c r="F42" s="152" t="s">
        <v>1004</v>
      </c>
      <c r="G42" s="161">
        <v>207</v>
      </c>
      <c r="H42" s="160">
        <v>70</v>
      </c>
      <c r="I42" s="238" t="s">
        <v>1708</v>
      </c>
      <c r="J42" s="240"/>
      <c r="K42" s="241"/>
      <c r="L42" s="161">
        <f t="shared" si="1"/>
        <v>207</v>
      </c>
      <c r="M42" s="258">
        <v>34.700000000000003</v>
      </c>
      <c r="O42" s="164"/>
      <c r="P42" s="163">
        <f t="shared" si="0"/>
        <v>34.700000000000003</v>
      </c>
      <c r="Q42" s="165">
        <f t="shared" si="2"/>
        <v>7182.9000000000005</v>
      </c>
      <c r="R42" s="239"/>
      <c r="S42" s="160">
        <v>227</v>
      </c>
      <c r="T42" s="160">
        <v>31.32</v>
      </c>
    </row>
    <row r="43" spans="1:20" ht="31.5" customHeight="1" x14ac:dyDescent="0.25">
      <c r="A43" s="160">
        <v>35</v>
      </c>
      <c r="B43" s="152" t="s">
        <v>1007</v>
      </c>
      <c r="C43" s="190" t="s">
        <v>1396</v>
      </c>
      <c r="D43" s="151" t="s">
        <v>67</v>
      </c>
      <c r="E43" s="160" t="s">
        <v>1005</v>
      </c>
      <c r="F43" s="152" t="s">
        <v>1004</v>
      </c>
      <c r="G43" s="161">
        <v>126</v>
      </c>
      <c r="H43" s="160">
        <v>70</v>
      </c>
      <c r="I43" s="238" t="s">
        <v>1708</v>
      </c>
      <c r="J43" s="240"/>
      <c r="K43" s="241"/>
      <c r="L43" s="161">
        <f t="shared" si="1"/>
        <v>126</v>
      </c>
      <c r="M43" s="258">
        <v>34.700000000000003</v>
      </c>
      <c r="O43" s="164"/>
      <c r="P43" s="163">
        <f t="shared" si="0"/>
        <v>34.700000000000003</v>
      </c>
      <c r="Q43" s="165">
        <f t="shared" si="2"/>
        <v>4372.2000000000007</v>
      </c>
      <c r="R43" s="239"/>
      <c r="S43" s="160">
        <v>226</v>
      </c>
      <c r="T43" s="160">
        <v>31.32</v>
      </c>
    </row>
    <row r="44" spans="1:20" ht="31.5" customHeight="1" x14ac:dyDescent="0.25">
      <c r="A44" s="160">
        <v>36</v>
      </c>
      <c r="B44" s="152" t="s">
        <v>1524</v>
      </c>
      <c r="C44" s="190" t="s">
        <v>1395</v>
      </c>
      <c r="D44" s="151" t="s">
        <v>67</v>
      </c>
      <c r="E44" s="160" t="s">
        <v>1005</v>
      </c>
      <c r="F44" s="152" t="s">
        <v>1004</v>
      </c>
      <c r="G44" s="161">
        <v>110</v>
      </c>
      <c r="H44" s="160">
        <v>70</v>
      </c>
      <c r="I44" s="238" t="s">
        <v>1708</v>
      </c>
      <c r="J44" s="240"/>
      <c r="K44" s="241"/>
      <c r="L44" s="161">
        <f t="shared" si="1"/>
        <v>110</v>
      </c>
      <c r="M44" s="258">
        <v>33.909999999999997</v>
      </c>
      <c r="O44" s="164"/>
      <c r="P44" s="163">
        <f t="shared" si="0"/>
        <v>33.909999999999997</v>
      </c>
      <c r="Q44" s="165">
        <f t="shared" si="2"/>
        <v>3730.0999999999995</v>
      </c>
      <c r="R44" s="239"/>
      <c r="S44" s="160">
        <v>252</v>
      </c>
      <c r="T44" s="160">
        <v>31.32</v>
      </c>
    </row>
    <row r="45" spans="1:20" ht="31.5" customHeight="1" x14ac:dyDescent="0.25">
      <c r="A45" s="160">
        <v>37</v>
      </c>
      <c r="B45" s="152" t="s">
        <v>1003</v>
      </c>
      <c r="C45" s="159" t="s">
        <v>1002</v>
      </c>
      <c r="D45" s="151" t="s">
        <v>247</v>
      </c>
      <c r="E45" s="160" t="s">
        <v>324</v>
      </c>
      <c r="G45" s="161">
        <v>449</v>
      </c>
      <c r="H45" s="160">
        <v>72</v>
      </c>
      <c r="I45" s="238" t="s">
        <v>1708</v>
      </c>
      <c r="J45" s="240"/>
      <c r="K45" s="241"/>
      <c r="L45" s="161">
        <f t="shared" si="1"/>
        <v>449</v>
      </c>
      <c r="M45" s="258">
        <v>28.47</v>
      </c>
      <c r="O45" s="164"/>
      <c r="P45" s="163">
        <f t="shared" si="0"/>
        <v>28.47</v>
      </c>
      <c r="Q45" s="165">
        <f t="shared" si="2"/>
        <v>12783.029999999999</v>
      </c>
      <c r="R45" s="239"/>
      <c r="S45" s="160">
        <v>1298</v>
      </c>
      <c r="T45" s="160">
        <v>27.33</v>
      </c>
    </row>
    <row r="46" spans="1:20" ht="31.5" customHeight="1" x14ac:dyDescent="0.25">
      <c r="A46" s="160">
        <v>38</v>
      </c>
      <c r="B46" s="152" t="s">
        <v>1001</v>
      </c>
      <c r="C46" s="159" t="s">
        <v>1000</v>
      </c>
      <c r="D46" s="151" t="s">
        <v>67</v>
      </c>
      <c r="E46" s="160" t="s">
        <v>999</v>
      </c>
      <c r="G46" s="161">
        <v>154</v>
      </c>
      <c r="H46" s="160">
        <v>60</v>
      </c>
      <c r="I46" s="238" t="s">
        <v>1708</v>
      </c>
      <c r="J46" s="240"/>
      <c r="K46" s="241"/>
      <c r="L46" s="161">
        <f t="shared" si="1"/>
        <v>154</v>
      </c>
      <c r="M46" s="258">
        <v>19.57</v>
      </c>
      <c r="O46" s="164"/>
      <c r="P46" s="163">
        <f t="shared" si="0"/>
        <v>19.57</v>
      </c>
      <c r="Q46" s="165">
        <f t="shared" si="2"/>
        <v>3013.78</v>
      </c>
      <c r="R46" s="239"/>
      <c r="S46" s="160">
        <v>115</v>
      </c>
      <c r="T46" s="160">
        <v>18.52</v>
      </c>
    </row>
    <row r="47" spans="1:20" ht="31.5" customHeight="1" x14ac:dyDescent="0.25">
      <c r="A47" s="160">
        <v>39</v>
      </c>
      <c r="B47" s="152" t="s">
        <v>998</v>
      </c>
      <c r="C47" s="159" t="s">
        <v>997</v>
      </c>
      <c r="D47" s="151" t="s">
        <v>247</v>
      </c>
      <c r="E47" s="160" t="s">
        <v>996</v>
      </c>
      <c r="G47" s="161">
        <v>421</v>
      </c>
      <c r="H47" s="160">
        <v>60</v>
      </c>
      <c r="I47" s="238" t="s">
        <v>1708</v>
      </c>
      <c r="J47" s="240"/>
      <c r="K47" s="241"/>
      <c r="L47" s="161">
        <f t="shared" si="1"/>
        <v>421</v>
      </c>
      <c r="M47" s="258">
        <v>25.02</v>
      </c>
      <c r="O47" s="164"/>
      <c r="P47" s="163">
        <f t="shared" si="0"/>
        <v>25.02</v>
      </c>
      <c r="Q47" s="165">
        <f t="shared" si="2"/>
        <v>10533.42</v>
      </c>
      <c r="R47" s="239"/>
      <c r="S47" s="160">
        <v>647</v>
      </c>
      <c r="T47" s="160">
        <v>23.97</v>
      </c>
    </row>
    <row r="48" spans="1:20" ht="31.5" customHeight="1" x14ac:dyDescent="0.25">
      <c r="A48" s="160">
        <v>40</v>
      </c>
      <c r="B48" s="152" t="s">
        <v>995</v>
      </c>
      <c r="C48" s="159" t="s">
        <v>994</v>
      </c>
      <c r="D48" s="151" t="s">
        <v>247</v>
      </c>
      <c r="E48" s="160" t="s">
        <v>993</v>
      </c>
      <c r="F48" s="152" t="s">
        <v>992</v>
      </c>
      <c r="G48" s="161">
        <v>277</v>
      </c>
      <c r="H48" s="160">
        <v>160</v>
      </c>
      <c r="I48" s="238" t="s">
        <v>1708</v>
      </c>
      <c r="J48" s="240"/>
      <c r="K48" s="241"/>
      <c r="L48" s="161">
        <f t="shared" si="1"/>
        <v>277</v>
      </c>
      <c r="M48" s="258">
        <v>32.6</v>
      </c>
      <c r="O48" s="164"/>
      <c r="P48" s="163">
        <f t="shared" si="0"/>
        <v>32.6</v>
      </c>
      <c r="Q48" s="165">
        <f t="shared" si="2"/>
        <v>9030.2000000000007</v>
      </c>
      <c r="R48" s="239"/>
      <c r="S48" s="160">
        <v>227</v>
      </c>
      <c r="T48" s="160">
        <v>31.76</v>
      </c>
    </row>
    <row r="49" spans="1:25" ht="31.5" customHeight="1" x14ac:dyDescent="0.25">
      <c r="A49" s="160">
        <v>41</v>
      </c>
      <c r="B49" s="152" t="s">
        <v>991</v>
      </c>
      <c r="C49" s="159" t="s">
        <v>990</v>
      </c>
      <c r="D49" s="151" t="s">
        <v>49</v>
      </c>
      <c r="E49" s="160" t="s">
        <v>1488</v>
      </c>
      <c r="G49" s="161">
        <v>2817</v>
      </c>
      <c r="H49" s="160">
        <v>36</v>
      </c>
      <c r="I49" s="238" t="s">
        <v>1708</v>
      </c>
      <c r="J49" s="240"/>
      <c r="K49" s="241"/>
      <c r="L49" s="161">
        <f t="shared" si="1"/>
        <v>2817</v>
      </c>
      <c r="M49" s="258">
        <v>11.42</v>
      </c>
      <c r="O49" s="164"/>
      <c r="P49" s="163">
        <f t="shared" si="0"/>
        <v>11.42</v>
      </c>
      <c r="Q49" s="165">
        <f t="shared" si="2"/>
        <v>32170.14</v>
      </c>
      <c r="R49" s="239"/>
      <c r="S49" s="160">
        <v>4850</v>
      </c>
      <c r="T49" s="160">
        <v>11.34</v>
      </c>
    </row>
    <row r="50" spans="1:25" ht="31.5" customHeight="1" x14ac:dyDescent="0.25">
      <c r="A50" s="160">
        <v>42</v>
      </c>
      <c r="B50" s="152" t="s">
        <v>989</v>
      </c>
      <c r="C50" s="159" t="s">
        <v>988</v>
      </c>
      <c r="D50" s="151" t="s">
        <v>247</v>
      </c>
      <c r="E50" s="160" t="s">
        <v>987</v>
      </c>
      <c r="G50" s="161">
        <v>487</v>
      </c>
      <c r="H50" s="160">
        <v>72</v>
      </c>
      <c r="I50" s="238" t="s">
        <v>1708</v>
      </c>
      <c r="J50" s="240"/>
      <c r="K50" s="241"/>
      <c r="L50" s="161">
        <f t="shared" si="1"/>
        <v>487</v>
      </c>
      <c r="M50" s="258">
        <v>27.27</v>
      </c>
      <c r="O50" s="164"/>
      <c r="P50" s="163">
        <f t="shared" si="0"/>
        <v>27.27</v>
      </c>
      <c r="Q50" s="165">
        <f t="shared" si="2"/>
        <v>13280.49</v>
      </c>
      <c r="R50" s="239"/>
      <c r="S50" s="160">
        <v>777</v>
      </c>
      <c r="T50" s="160">
        <v>26.54</v>
      </c>
    </row>
    <row r="51" spans="1:25" ht="31.5" customHeight="1" x14ac:dyDescent="0.25">
      <c r="A51" s="160">
        <v>43</v>
      </c>
      <c r="B51" s="152" t="s">
        <v>986</v>
      </c>
      <c r="C51" s="159" t="s">
        <v>985</v>
      </c>
      <c r="D51" s="151" t="s">
        <v>28</v>
      </c>
      <c r="E51" s="160" t="s">
        <v>984</v>
      </c>
      <c r="G51" s="161">
        <v>538</v>
      </c>
      <c r="H51" s="160">
        <v>284</v>
      </c>
      <c r="I51" s="238" t="s">
        <v>1708</v>
      </c>
      <c r="J51" s="240"/>
      <c r="K51" s="241"/>
      <c r="L51" s="161">
        <f t="shared" si="1"/>
        <v>538</v>
      </c>
      <c r="M51" s="258">
        <v>26.07</v>
      </c>
      <c r="O51" s="164"/>
      <c r="P51" s="163">
        <f t="shared" si="0"/>
        <v>26.07</v>
      </c>
      <c r="Q51" s="165">
        <f t="shared" si="2"/>
        <v>14025.66</v>
      </c>
      <c r="R51" s="239"/>
      <c r="S51" s="160">
        <v>738</v>
      </c>
      <c r="T51" s="160">
        <v>24.56</v>
      </c>
    </row>
    <row r="52" spans="1:25" ht="31.5" customHeight="1" x14ac:dyDescent="0.25">
      <c r="A52" s="160">
        <v>44</v>
      </c>
      <c r="B52" s="152" t="s">
        <v>983</v>
      </c>
      <c r="C52" s="159" t="s">
        <v>982</v>
      </c>
      <c r="D52" s="151" t="s">
        <v>28</v>
      </c>
      <c r="E52" s="160" t="s">
        <v>981</v>
      </c>
      <c r="G52" s="161">
        <v>1133</v>
      </c>
      <c r="H52" s="160">
        <v>84</v>
      </c>
      <c r="I52" s="238" t="s">
        <v>1708</v>
      </c>
      <c r="J52" s="240"/>
      <c r="K52" s="241"/>
      <c r="L52" s="161">
        <f t="shared" si="1"/>
        <v>1133</v>
      </c>
      <c r="M52" s="258">
        <v>28.79</v>
      </c>
      <c r="O52" s="164"/>
      <c r="P52" s="163">
        <f t="shared" si="0"/>
        <v>28.79</v>
      </c>
      <c r="Q52" s="165">
        <f t="shared" si="2"/>
        <v>32619.07</v>
      </c>
      <c r="R52" s="239"/>
      <c r="S52" s="160">
        <v>1782</v>
      </c>
      <c r="T52" s="160">
        <v>27.31</v>
      </c>
    </row>
    <row r="53" spans="1:25" ht="31.5" customHeight="1" x14ac:dyDescent="0.25">
      <c r="A53" s="160">
        <v>45</v>
      </c>
      <c r="B53" s="152" t="s">
        <v>980</v>
      </c>
      <c r="C53" s="159" t="s">
        <v>979</v>
      </c>
      <c r="D53" s="151" t="s">
        <v>67</v>
      </c>
      <c r="E53" s="160" t="s">
        <v>978</v>
      </c>
      <c r="F53" s="152" t="s">
        <v>977</v>
      </c>
      <c r="G53" s="161">
        <v>564</v>
      </c>
      <c r="H53" s="160">
        <v>72</v>
      </c>
      <c r="I53" s="238" t="s">
        <v>1708</v>
      </c>
      <c r="J53" s="240"/>
      <c r="K53" s="241"/>
      <c r="L53" s="161">
        <f t="shared" si="1"/>
        <v>564</v>
      </c>
      <c r="M53" s="258">
        <v>41.01</v>
      </c>
      <c r="O53" s="164"/>
      <c r="P53" s="163">
        <f t="shared" si="0"/>
        <v>41.01</v>
      </c>
      <c r="Q53" s="165">
        <f t="shared" si="2"/>
        <v>23129.64</v>
      </c>
      <c r="R53" s="239"/>
      <c r="S53" s="160">
        <v>423</v>
      </c>
      <c r="T53" s="160">
        <v>31.24</v>
      </c>
    </row>
    <row r="54" spans="1:25" ht="31.5" customHeight="1" x14ac:dyDescent="0.25">
      <c r="A54" s="160">
        <v>46</v>
      </c>
      <c r="B54" s="152" t="s">
        <v>976</v>
      </c>
      <c r="C54" s="159" t="s">
        <v>975</v>
      </c>
      <c r="D54" s="151" t="s">
        <v>67</v>
      </c>
      <c r="E54" s="160" t="s">
        <v>939</v>
      </c>
      <c r="F54" s="152" t="s">
        <v>974</v>
      </c>
      <c r="G54" s="161">
        <v>591</v>
      </c>
      <c r="H54" s="160">
        <v>72</v>
      </c>
      <c r="I54" s="238" t="s">
        <v>1708</v>
      </c>
      <c r="J54" s="240"/>
      <c r="K54" s="241"/>
      <c r="L54" s="161">
        <f t="shared" si="1"/>
        <v>591</v>
      </c>
      <c r="M54" s="258">
        <v>38.590000000000003</v>
      </c>
      <c r="O54" s="164"/>
      <c r="P54" s="163">
        <f t="shared" si="0"/>
        <v>38.590000000000003</v>
      </c>
      <c r="Q54" s="165">
        <f t="shared" si="2"/>
        <v>22806.690000000002</v>
      </c>
      <c r="R54" s="239"/>
      <c r="S54" s="160">
        <v>418</v>
      </c>
      <c r="T54" s="160">
        <v>28.93</v>
      </c>
    </row>
    <row r="55" spans="1:25" ht="31.5" customHeight="1" x14ac:dyDescent="0.25">
      <c r="A55" s="160">
        <v>47</v>
      </c>
      <c r="B55" s="191" t="s">
        <v>973</v>
      </c>
      <c r="C55" s="192" t="s">
        <v>972</v>
      </c>
      <c r="D55" s="151" t="s">
        <v>322</v>
      </c>
      <c r="E55" s="160" t="s">
        <v>971</v>
      </c>
      <c r="F55" s="152" t="s">
        <v>970</v>
      </c>
      <c r="G55" s="161">
        <v>1402</v>
      </c>
      <c r="H55" s="160">
        <v>300</v>
      </c>
      <c r="I55" s="238" t="s">
        <v>1708</v>
      </c>
      <c r="J55" s="240"/>
      <c r="K55" s="241"/>
      <c r="L55" s="161">
        <f t="shared" si="1"/>
        <v>1402</v>
      </c>
      <c r="M55" s="258">
        <v>31.27</v>
      </c>
      <c r="N55" s="193"/>
      <c r="O55" s="163">
        <v>6.4</v>
      </c>
      <c r="P55" s="163">
        <f t="shared" si="0"/>
        <v>24.869999999999997</v>
      </c>
      <c r="Q55" s="165">
        <f t="shared" si="2"/>
        <v>43840.54</v>
      </c>
      <c r="R55" s="265"/>
      <c r="S55" s="194">
        <v>2422</v>
      </c>
      <c r="T55" s="194">
        <v>37.020000000000003</v>
      </c>
      <c r="U55" s="195"/>
      <c r="V55" s="195"/>
      <c r="W55" s="195"/>
      <c r="X55" s="195"/>
      <c r="Y55" s="195"/>
    </row>
    <row r="56" spans="1:25" s="195" customFormat="1" ht="31.5" customHeight="1" x14ac:dyDescent="0.25">
      <c r="A56" s="160">
        <v>48</v>
      </c>
      <c r="B56" s="191" t="s">
        <v>969</v>
      </c>
      <c r="C56" s="192" t="s">
        <v>968</v>
      </c>
      <c r="D56" s="151" t="s">
        <v>322</v>
      </c>
      <c r="E56" s="160" t="s">
        <v>967</v>
      </c>
      <c r="F56" s="193"/>
      <c r="G56" s="161">
        <v>1481</v>
      </c>
      <c r="H56" s="160">
        <v>100</v>
      </c>
      <c r="I56" s="238" t="s">
        <v>1708</v>
      </c>
      <c r="J56" s="240"/>
      <c r="K56" s="241"/>
      <c r="L56" s="161">
        <f t="shared" si="1"/>
        <v>1481</v>
      </c>
      <c r="M56" s="258">
        <v>30.49</v>
      </c>
      <c r="N56" s="193"/>
      <c r="O56" s="163">
        <v>2.35</v>
      </c>
      <c r="P56" s="163">
        <f t="shared" si="0"/>
        <v>28.139999999999997</v>
      </c>
      <c r="Q56" s="165">
        <f t="shared" si="2"/>
        <v>45155.689999999995</v>
      </c>
      <c r="R56" s="265"/>
      <c r="S56" s="194">
        <v>1800</v>
      </c>
      <c r="T56" s="194">
        <v>32.79</v>
      </c>
    </row>
    <row r="57" spans="1:25" ht="31.5" customHeight="1" x14ac:dyDescent="0.25">
      <c r="A57" s="160">
        <v>49</v>
      </c>
      <c r="B57" s="152" t="s">
        <v>1706</v>
      </c>
      <c r="C57" s="67" t="s">
        <v>1702</v>
      </c>
      <c r="D57" s="151" t="s">
        <v>28</v>
      </c>
      <c r="E57" s="160" t="s">
        <v>1703</v>
      </c>
      <c r="F57" s="152" t="s">
        <v>1704</v>
      </c>
      <c r="G57" s="161">
        <v>450</v>
      </c>
      <c r="H57" s="160">
        <v>384</v>
      </c>
      <c r="I57" s="238" t="s">
        <v>1708</v>
      </c>
      <c r="J57" s="240"/>
      <c r="K57" s="241"/>
      <c r="L57" s="161">
        <f t="shared" ref="L57" si="3">ROUND(IF(ISBLANK(K57)=TRUE,G57,(G57*H57)/K57),0)</f>
        <v>450</v>
      </c>
      <c r="M57" s="258">
        <v>25.55</v>
      </c>
      <c r="O57" s="164"/>
      <c r="P57" s="163">
        <f t="shared" ref="P57" si="4">IF(ISBLANK(M57),0,(M57-O57))</f>
        <v>25.55</v>
      </c>
      <c r="Q57" s="165">
        <f t="shared" ref="Q57" si="5">M57*L57</f>
        <v>11497.5</v>
      </c>
      <c r="R57" s="239"/>
    </row>
    <row r="58" spans="1:25" s="195" customFormat="1" ht="31.5" customHeight="1" x14ac:dyDescent="0.25">
      <c r="A58" s="160">
        <v>50</v>
      </c>
      <c r="B58" s="191" t="s">
        <v>966</v>
      </c>
      <c r="C58" s="192" t="s">
        <v>965</v>
      </c>
      <c r="D58" s="151" t="s">
        <v>322</v>
      </c>
      <c r="E58" s="160" t="s">
        <v>964</v>
      </c>
      <c r="F58" s="193"/>
      <c r="G58" s="161">
        <v>2358</v>
      </c>
      <c r="H58" s="160">
        <v>85</v>
      </c>
      <c r="I58" s="238" t="s">
        <v>1708</v>
      </c>
      <c r="J58" s="240"/>
      <c r="K58" s="241"/>
      <c r="L58" s="161">
        <f t="shared" si="1"/>
        <v>2358</v>
      </c>
      <c r="M58" s="258">
        <v>31.72</v>
      </c>
      <c r="N58" s="193"/>
      <c r="O58" s="163">
        <v>2</v>
      </c>
      <c r="P58" s="163">
        <f t="shared" si="0"/>
        <v>29.72</v>
      </c>
      <c r="Q58" s="165">
        <f t="shared" si="2"/>
        <v>74795.759999999995</v>
      </c>
      <c r="R58" s="265"/>
      <c r="S58" s="194">
        <v>4204</v>
      </c>
      <c r="T58" s="194">
        <v>30.78</v>
      </c>
    </row>
    <row r="59" spans="1:25" s="195" customFormat="1" ht="31.5" customHeight="1" x14ac:dyDescent="0.25">
      <c r="A59" s="160">
        <v>51</v>
      </c>
      <c r="B59" s="152" t="s">
        <v>963</v>
      </c>
      <c r="C59" s="159" t="s">
        <v>962</v>
      </c>
      <c r="D59" s="151" t="s">
        <v>961</v>
      </c>
      <c r="E59" s="160" t="s">
        <v>960</v>
      </c>
      <c r="F59" s="152"/>
      <c r="G59" s="161">
        <v>737</v>
      </c>
      <c r="H59" s="160">
        <v>88</v>
      </c>
      <c r="I59" s="238" t="s">
        <v>1708</v>
      </c>
      <c r="J59" s="240"/>
      <c r="K59" s="241"/>
      <c r="L59" s="161">
        <f t="shared" si="1"/>
        <v>737</v>
      </c>
      <c r="M59" s="258">
        <v>37.42</v>
      </c>
      <c r="N59" s="152"/>
      <c r="O59" s="164"/>
      <c r="P59" s="163">
        <f t="shared" si="0"/>
        <v>37.42</v>
      </c>
      <c r="Q59" s="165">
        <f t="shared" si="2"/>
        <v>27578.54</v>
      </c>
      <c r="R59" s="239"/>
      <c r="S59" s="160">
        <v>713</v>
      </c>
      <c r="T59" s="160">
        <v>34.53</v>
      </c>
      <c r="U59" s="159"/>
      <c r="V59" s="159"/>
      <c r="W59" s="159"/>
      <c r="X59" s="159"/>
      <c r="Y59" s="159"/>
    </row>
    <row r="60" spans="1:25" ht="31.5" customHeight="1" x14ac:dyDescent="0.25">
      <c r="A60" s="160">
        <v>52</v>
      </c>
      <c r="B60" s="87" t="s">
        <v>1388</v>
      </c>
      <c r="C60" s="74" t="s">
        <v>1389</v>
      </c>
      <c r="D60" s="71" t="s">
        <v>1265</v>
      </c>
      <c r="E60" s="88" t="s">
        <v>1390</v>
      </c>
      <c r="F60" s="87" t="s">
        <v>1391</v>
      </c>
      <c r="G60" s="161">
        <v>247</v>
      </c>
      <c r="H60" s="160">
        <v>72</v>
      </c>
      <c r="I60" s="238" t="s">
        <v>1708</v>
      </c>
      <c r="J60" s="240"/>
      <c r="K60" s="241"/>
      <c r="L60" s="161">
        <f t="shared" si="1"/>
        <v>247</v>
      </c>
      <c r="M60" s="258">
        <v>28.95</v>
      </c>
      <c r="O60" s="164"/>
      <c r="P60" s="163">
        <f t="shared" si="0"/>
        <v>28.95</v>
      </c>
      <c r="Q60" s="165">
        <f t="shared" si="2"/>
        <v>7150.65</v>
      </c>
      <c r="R60" s="239"/>
    </row>
    <row r="61" spans="1:25" ht="31.5" customHeight="1" x14ac:dyDescent="0.25">
      <c r="A61" s="160">
        <v>53</v>
      </c>
      <c r="B61" s="152" t="s">
        <v>922</v>
      </c>
      <c r="C61" s="159" t="s">
        <v>921</v>
      </c>
      <c r="D61" s="151" t="s">
        <v>1265</v>
      </c>
      <c r="E61" s="160" t="s">
        <v>203</v>
      </c>
      <c r="G61" s="161">
        <v>277</v>
      </c>
      <c r="H61" s="160">
        <v>30</v>
      </c>
      <c r="I61" s="238" t="s">
        <v>1708</v>
      </c>
      <c r="J61" s="240"/>
      <c r="K61" s="241"/>
      <c r="L61" s="161">
        <f t="shared" si="1"/>
        <v>277</v>
      </c>
      <c r="M61" s="258">
        <v>53.78</v>
      </c>
      <c r="O61" s="164"/>
      <c r="P61" s="163">
        <f t="shared" ref="P61:P125" si="6">IF(ISBLANK(M61),0,(M61-O61))</f>
        <v>53.78</v>
      </c>
      <c r="Q61" s="165">
        <f t="shared" si="2"/>
        <v>14897.06</v>
      </c>
      <c r="R61" s="239"/>
      <c r="S61" s="160">
        <v>581</v>
      </c>
      <c r="T61" s="160">
        <v>49.16</v>
      </c>
    </row>
    <row r="62" spans="1:25" ht="31.5" customHeight="1" x14ac:dyDescent="0.25">
      <c r="A62" s="160">
        <v>54</v>
      </c>
      <c r="B62" s="152" t="s">
        <v>1689</v>
      </c>
      <c r="C62" s="159" t="s">
        <v>920</v>
      </c>
      <c r="D62" s="151" t="s">
        <v>1265</v>
      </c>
      <c r="E62" s="160" t="s">
        <v>919</v>
      </c>
      <c r="F62" s="152" t="s">
        <v>918</v>
      </c>
      <c r="G62" s="161">
        <v>461</v>
      </c>
      <c r="H62" s="160">
        <v>27</v>
      </c>
      <c r="I62" s="238" t="s">
        <v>1708</v>
      </c>
      <c r="J62" s="240"/>
      <c r="K62" s="241"/>
      <c r="L62" s="161">
        <f t="shared" si="1"/>
        <v>461</v>
      </c>
      <c r="M62" s="258">
        <v>56.07</v>
      </c>
      <c r="O62" s="164"/>
      <c r="P62" s="163">
        <f t="shared" si="6"/>
        <v>56.07</v>
      </c>
      <c r="Q62" s="165">
        <f t="shared" si="2"/>
        <v>25848.27</v>
      </c>
      <c r="R62" s="239"/>
      <c r="S62" s="160">
        <v>613</v>
      </c>
      <c r="T62" s="160">
        <v>48.83</v>
      </c>
    </row>
    <row r="63" spans="1:25" ht="31.5" customHeight="1" x14ac:dyDescent="0.25">
      <c r="A63" s="160">
        <v>55</v>
      </c>
      <c r="B63" s="152" t="s">
        <v>959</v>
      </c>
      <c r="C63" s="159" t="s">
        <v>958</v>
      </c>
      <c r="D63" s="151" t="s">
        <v>322</v>
      </c>
      <c r="E63" s="160" t="s">
        <v>955</v>
      </c>
      <c r="G63" s="161">
        <v>166</v>
      </c>
      <c r="H63" s="160">
        <v>72</v>
      </c>
      <c r="I63" s="238" t="s">
        <v>1708</v>
      </c>
      <c r="J63" s="240"/>
      <c r="K63" s="241"/>
      <c r="L63" s="161">
        <f t="shared" ref="L63:L79" si="7">ROUND(IF(ISBLANK(K63)=TRUE,G63,(G63*H63)/K63),0)</f>
        <v>166</v>
      </c>
      <c r="M63" s="258">
        <v>20.23</v>
      </c>
      <c r="O63" s="164"/>
      <c r="P63" s="163">
        <f t="shared" si="6"/>
        <v>20.23</v>
      </c>
      <c r="Q63" s="165">
        <f t="shared" si="2"/>
        <v>3358.1800000000003</v>
      </c>
      <c r="R63" s="239"/>
      <c r="S63" s="160">
        <v>432</v>
      </c>
      <c r="T63" s="160">
        <v>19.59</v>
      </c>
    </row>
    <row r="64" spans="1:25" ht="31.5" customHeight="1" x14ac:dyDescent="0.25">
      <c r="A64" s="160">
        <v>56</v>
      </c>
      <c r="B64" s="152" t="s">
        <v>957</v>
      </c>
      <c r="C64" s="159" t="s">
        <v>956</v>
      </c>
      <c r="D64" s="151" t="s">
        <v>322</v>
      </c>
      <c r="E64" s="160" t="s">
        <v>955</v>
      </c>
      <c r="G64" s="161">
        <v>383</v>
      </c>
      <c r="H64" s="160">
        <v>72</v>
      </c>
      <c r="I64" s="238" t="s">
        <v>1708</v>
      </c>
      <c r="J64" s="240"/>
      <c r="K64" s="241"/>
      <c r="L64" s="161">
        <f t="shared" si="7"/>
        <v>383</v>
      </c>
      <c r="M64" s="258">
        <v>20.23</v>
      </c>
      <c r="O64" s="164"/>
      <c r="P64" s="163">
        <f t="shared" si="6"/>
        <v>20.23</v>
      </c>
      <c r="Q64" s="165">
        <f t="shared" si="2"/>
        <v>7748.09</v>
      </c>
      <c r="R64" s="239"/>
      <c r="S64" s="160">
        <v>566</v>
      </c>
      <c r="T64" s="160">
        <v>19.59</v>
      </c>
    </row>
    <row r="65" spans="1:20" ht="31.5" customHeight="1" x14ac:dyDescent="0.25">
      <c r="A65" s="160">
        <v>57</v>
      </c>
      <c r="B65" s="152" t="s">
        <v>1526</v>
      </c>
      <c r="C65" s="159" t="s">
        <v>945</v>
      </c>
      <c r="D65" s="151" t="s">
        <v>5</v>
      </c>
      <c r="E65" s="160" t="s">
        <v>942</v>
      </c>
      <c r="G65" s="161">
        <v>646</v>
      </c>
      <c r="H65" s="160">
        <v>96</v>
      </c>
      <c r="I65" s="238" t="s">
        <v>1708</v>
      </c>
      <c r="J65" s="240"/>
      <c r="K65" s="241"/>
      <c r="L65" s="161">
        <f t="shared" si="7"/>
        <v>646</v>
      </c>
      <c r="M65" s="258">
        <v>21.95</v>
      </c>
      <c r="O65" s="164"/>
      <c r="P65" s="163">
        <f t="shared" si="6"/>
        <v>21.95</v>
      </c>
      <c r="Q65" s="165">
        <f t="shared" si="2"/>
        <v>14179.699999999999</v>
      </c>
      <c r="R65" s="239"/>
      <c r="S65" s="160">
        <v>799</v>
      </c>
      <c r="T65" s="160">
        <v>21.94</v>
      </c>
    </row>
    <row r="66" spans="1:20" ht="31.5" customHeight="1" x14ac:dyDescent="0.25">
      <c r="A66" s="160">
        <v>58</v>
      </c>
      <c r="B66" s="152" t="s">
        <v>1526</v>
      </c>
      <c r="C66" s="159" t="s">
        <v>954</v>
      </c>
      <c r="D66" s="151" t="s">
        <v>5</v>
      </c>
      <c r="E66" s="160" t="s">
        <v>948</v>
      </c>
      <c r="G66" s="161">
        <v>423</v>
      </c>
      <c r="H66" s="160">
        <v>48</v>
      </c>
      <c r="I66" s="238" t="s">
        <v>1708</v>
      </c>
      <c r="J66" s="240"/>
      <c r="K66" s="241"/>
      <c r="L66" s="161">
        <f t="shared" si="7"/>
        <v>423</v>
      </c>
      <c r="M66" s="258">
        <v>19.649999999999999</v>
      </c>
      <c r="O66" s="164"/>
      <c r="P66" s="163">
        <f t="shared" si="6"/>
        <v>19.649999999999999</v>
      </c>
      <c r="Q66" s="165">
        <f t="shared" si="2"/>
        <v>8311.9499999999989</v>
      </c>
      <c r="R66" s="239"/>
      <c r="S66" s="160">
        <v>960</v>
      </c>
      <c r="T66" s="160">
        <v>19.100000000000001</v>
      </c>
    </row>
    <row r="67" spans="1:20" ht="31.5" customHeight="1" x14ac:dyDescent="0.25">
      <c r="A67" s="160">
        <v>59</v>
      </c>
      <c r="B67" s="152" t="s">
        <v>944</v>
      </c>
      <c r="C67" s="159" t="s">
        <v>953</v>
      </c>
      <c r="D67" s="151" t="s">
        <v>5</v>
      </c>
      <c r="E67" s="160" t="s">
        <v>948</v>
      </c>
      <c r="G67" s="161">
        <v>225</v>
      </c>
      <c r="H67" s="160">
        <v>48</v>
      </c>
      <c r="I67" s="238" t="s">
        <v>1708</v>
      </c>
      <c r="J67" s="240"/>
      <c r="K67" s="241"/>
      <c r="L67" s="161">
        <f t="shared" si="7"/>
        <v>225</v>
      </c>
      <c r="M67" s="258">
        <v>19.649999999999999</v>
      </c>
      <c r="O67" s="164"/>
      <c r="P67" s="163">
        <f t="shared" si="6"/>
        <v>19.649999999999999</v>
      </c>
      <c r="Q67" s="165">
        <f t="shared" si="2"/>
        <v>4421.25</v>
      </c>
      <c r="R67" s="239"/>
      <c r="S67" s="160">
        <v>1645</v>
      </c>
      <c r="T67" s="160">
        <v>19.100000000000001</v>
      </c>
    </row>
    <row r="68" spans="1:20" ht="31.5" customHeight="1" x14ac:dyDescent="0.25">
      <c r="A68" s="160">
        <v>60</v>
      </c>
      <c r="B68" s="152" t="s">
        <v>944</v>
      </c>
      <c r="C68" s="159" t="s">
        <v>943</v>
      </c>
      <c r="D68" s="151" t="s">
        <v>5</v>
      </c>
      <c r="E68" s="160" t="s">
        <v>942</v>
      </c>
      <c r="G68" s="161">
        <v>1647</v>
      </c>
      <c r="H68" s="160">
        <v>96</v>
      </c>
      <c r="I68" s="238" t="s">
        <v>1708</v>
      </c>
      <c r="J68" s="240"/>
      <c r="K68" s="241"/>
      <c r="L68" s="161">
        <f t="shared" si="7"/>
        <v>1647</v>
      </c>
      <c r="M68" s="258">
        <v>21.84</v>
      </c>
      <c r="O68" s="164"/>
      <c r="P68" s="163">
        <f t="shared" si="6"/>
        <v>21.84</v>
      </c>
      <c r="Q68" s="165">
        <f t="shared" si="2"/>
        <v>35970.480000000003</v>
      </c>
      <c r="R68" s="239"/>
      <c r="S68" s="160">
        <v>1030</v>
      </c>
      <c r="T68" s="160">
        <v>21.94</v>
      </c>
    </row>
    <row r="69" spans="1:20" ht="31.5" customHeight="1" x14ac:dyDescent="0.25">
      <c r="A69" s="160">
        <v>61</v>
      </c>
      <c r="B69" s="152" t="s">
        <v>952</v>
      </c>
      <c r="C69" s="159" t="s">
        <v>951</v>
      </c>
      <c r="D69" s="151" t="s">
        <v>5</v>
      </c>
      <c r="E69" s="160" t="s">
        <v>948</v>
      </c>
      <c r="G69" s="161">
        <v>1603</v>
      </c>
      <c r="H69" s="160">
        <v>48</v>
      </c>
      <c r="I69" s="238" t="s">
        <v>1708</v>
      </c>
      <c r="J69" s="240"/>
      <c r="K69" s="241"/>
      <c r="L69" s="161">
        <f t="shared" si="7"/>
        <v>1603</v>
      </c>
      <c r="M69" s="258">
        <v>19.55</v>
      </c>
      <c r="O69" s="164"/>
      <c r="P69" s="163">
        <f t="shared" si="6"/>
        <v>19.55</v>
      </c>
      <c r="Q69" s="165">
        <f t="shared" ref="Q69:Q134" si="8">M69*L69</f>
        <v>31338.65</v>
      </c>
      <c r="R69" s="239"/>
      <c r="S69" s="160">
        <v>2402</v>
      </c>
      <c r="T69" s="160">
        <v>19.100000000000001</v>
      </c>
    </row>
    <row r="70" spans="1:20" ht="31.5" customHeight="1" x14ac:dyDescent="0.25">
      <c r="A70" s="160">
        <v>62</v>
      </c>
      <c r="B70" s="152" t="s">
        <v>947</v>
      </c>
      <c r="C70" s="159" t="s">
        <v>946</v>
      </c>
      <c r="D70" s="151" t="s">
        <v>5</v>
      </c>
      <c r="E70" s="160" t="s">
        <v>942</v>
      </c>
      <c r="G70" s="161">
        <v>899</v>
      </c>
      <c r="H70" s="160">
        <v>96</v>
      </c>
      <c r="I70" s="238" t="s">
        <v>1708</v>
      </c>
      <c r="J70" s="240"/>
      <c r="K70" s="241"/>
      <c r="L70" s="161">
        <f t="shared" si="7"/>
        <v>899</v>
      </c>
      <c r="M70" s="258">
        <v>21.84</v>
      </c>
      <c r="O70" s="164"/>
      <c r="P70" s="163">
        <f t="shared" si="6"/>
        <v>21.84</v>
      </c>
      <c r="Q70" s="165">
        <f t="shared" si="8"/>
        <v>19634.16</v>
      </c>
      <c r="R70" s="239"/>
      <c r="S70" s="160">
        <v>1701</v>
      </c>
      <c r="T70" s="160">
        <v>21.94</v>
      </c>
    </row>
    <row r="71" spans="1:20" ht="31.5" customHeight="1" x14ac:dyDescent="0.25">
      <c r="A71" s="160">
        <v>63</v>
      </c>
      <c r="B71" s="152" t="s">
        <v>950</v>
      </c>
      <c r="C71" s="159" t="s">
        <v>949</v>
      </c>
      <c r="D71" s="151" t="s">
        <v>5</v>
      </c>
      <c r="E71" s="160" t="s">
        <v>948</v>
      </c>
      <c r="G71" s="161">
        <v>518</v>
      </c>
      <c r="H71" s="160">
        <v>48</v>
      </c>
      <c r="I71" s="238" t="s">
        <v>1708</v>
      </c>
      <c r="J71" s="240"/>
      <c r="K71" s="241"/>
      <c r="L71" s="161">
        <f t="shared" si="7"/>
        <v>518</v>
      </c>
      <c r="M71" s="258">
        <v>19.55</v>
      </c>
      <c r="O71" s="164"/>
      <c r="P71" s="163">
        <f t="shared" si="6"/>
        <v>19.55</v>
      </c>
      <c r="Q71" s="165">
        <f t="shared" si="8"/>
        <v>10126.9</v>
      </c>
      <c r="R71" s="239"/>
      <c r="S71" s="160">
        <v>986</v>
      </c>
      <c r="T71" s="160">
        <v>19.100000000000001</v>
      </c>
    </row>
    <row r="72" spans="1:20" ht="31.5" customHeight="1" x14ac:dyDescent="0.25">
      <c r="A72" s="160">
        <v>64</v>
      </c>
      <c r="B72" s="191" t="s">
        <v>1320</v>
      </c>
      <c r="C72" s="192" t="s">
        <v>1321</v>
      </c>
      <c r="D72" s="151" t="s">
        <v>322</v>
      </c>
      <c r="E72" s="160" t="s">
        <v>1056</v>
      </c>
      <c r="F72" s="152" t="s">
        <v>1322</v>
      </c>
      <c r="G72" s="161">
        <v>225</v>
      </c>
      <c r="H72" s="160">
        <v>144</v>
      </c>
      <c r="I72" s="238" t="s">
        <v>1708</v>
      </c>
      <c r="J72" s="240"/>
      <c r="K72" s="241"/>
      <c r="L72" s="161">
        <f t="shared" si="7"/>
        <v>225</v>
      </c>
      <c r="M72" s="258">
        <v>34.090000000000003</v>
      </c>
      <c r="O72" s="163">
        <v>5.1100000000000003</v>
      </c>
      <c r="P72" s="163">
        <f t="shared" si="6"/>
        <v>28.980000000000004</v>
      </c>
      <c r="Q72" s="165">
        <f t="shared" si="8"/>
        <v>7670.2500000000009</v>
      </c>
      <c r="R72" s="239"/>
      <c r="S72" s="160">
        <v>659</v>
      </c>
      <c r="T72" s="160">
        <v>65.930000000000007</v>
      </c>
    </row>
    <row r="73" spans="1:20" ht="31.5" customHeight="1" x14ac:dyDescent="0.25">
      <c r="A73" s="160">
        <v>65</v>
      </c>
      <c r="B73" s="152" t="s">
        <v>1705</v>
      </c>
      <c r="C73" s="67" t="s">
        <v>1707</v>
      </c>
      <c r="D73" s="151" t="s">
        <v>28</v>
      </c>
      <c r="E73" s="160" t="s">
        <v>1703</v>
      </c>
      <c r="F73" s="152" t="s">
        <v>1704</v>
      </c>
      <c r="G73" s="161">
        <v>450</v>
      </c>
      <c r="H73" s="160">
        <v>384</v>
      </c>
      <c r="I73" s="238" t="s">
        <v>1708</v>
      </c>
      <c r="J73" s="240"/>
      <c r="K73" s="241"/>
      <c r="L73" s="161">
        <f t="shared" ref="L73" si="9">ROUND(IF(ISBLANK(K73)=TRUE,G73,(G73*H73)/K73),0)</f>
        <v>450</v>
      </c>
      <c r="M73" s="258">
        <v>25.55</v>
      </c>
      <c r="O73" s="164"/>
      <c r="P73" s="163">
        <f t="shared" ref="P73" si="10">IF(ISBLANK(M73),0,(M73-O73))</f>
        <v>25.55</v>
      </c>
      <c r="Q73" s="165">
        <f t="shared" ref="Q73" si="11">M73*L73</f>
        <v>11497.5</v>
      </c>
      <c r="R73" s="239"/>
      <c r="S73" s="160">
        <v>1203</v>
      </c>
      <c r="T73" s="160">
        <v>25.4</v>
      </c>
    </row>
    <row r="74" spans="1:20" ht="31.5" customHeight="1" x14ac:dyDescent="0.25">
      <c r="A74" s="160">
        <v>66</v>
      </c>
      <c r="B74" s="152" t="s">
        <v>941</v>
      </c>
      <c r="C74" s="159" t="s">
        <v>940</v>
      </c>
      <c r="D74" s="151" t="s">
        <v>49</v>
      </c>
      <c r="E74" s="160" t="s">
        <v>939</v>
      </c>
      <c r="F74" s="152" t="s">
        <v>938</v>
      </c>
      <c r="G74" s="161">
        <v>422</v>
      </c>
      <c r="H74" s="160">
        <v>72</v>
      </c>
      <c r="I74" s="238" t="s">
        <v>1708</v>
      </c>
      <c r="J74" s="240"/>
      <c r="K74" s="241"/>
      <c r="L74" s="161">
        <f t="shared" si="7"/>
        <v>422</v>
      </c>
      <c r="M74" s="258">
        <v>25.6</v>
      </c>
      <c r="O74" s="164"/>
      <c r="P74" s="163">
        <f t="shared" si="6"/>
        <v>25.6</v>
      </c>
      <c r="Q74" s="165">
        <f t="shared" si="8"/>
        <v>10803.2</v>
      </c>
      <c r="R74" s="239"/>
      <c r="S74" s="160">
        <v>1203</v>
      </c>
      <c r="T74" s="160">
        <v>25.4</v>
      </c>
    </row>
    <row r="75" spans="1:20" ht="31.5" customHeight="1" x14ac:dyDescent="0.25">
      <c r="A75" s="160">
        <v>67</v>
      </c>
      <c r="B75" s="152" t="s">
        <v>937</v>
      </c>
      <c r="C75" s="159" t="s">
        <v>936</v>
      </c>
      <c r="D75" s="151" t="s">
        <v>75</v>
      </c>
      <c r="E75" s="160" t="s">
        <v>935</v>
      </c>
      <c r="F75" s="152" t="s">
        <v>934</v>
      </c>
      <c r="G75" s="161">
        <v>680</v>
      </c>
      <c r="H75" s="160">
        <v>120</v>
      </c>
      <c r="I75" s="238" t="s">
        <v>1708</v>
      </c>
      <c r="J75" s="240"/>
      <c r="K75" s="241"/>
      <c r="L75" s="161">
        <f t="shared" si="7"/>
        <v>680</v>
      </c>
      <c r="M75" s="258">
        <v>51.79</v>
      </c>
      <c r="O75" s="164"/>
      <c r="P75" s="163">
        <f t="shared" si="6"/>
        <v>51.79</v>
      </c>
      <c r="Q75" s="165">
        <f t="shared" si="8"/>
        <v>35217.199999999997</v>
      </c>
      <c r="R75" s="239"/>
      <c r="S75" s="160">
        <v>733</v>
      </c>
      <c r="T75" s="160">
        <v>33.6</v>
      </c>
    </row>
    <row r="76" spans="1:20" ht="31.5" customHeight="1" x14ac:dyDescent="0.25">
      <c r="A76" s="160">
        <v>68</v>
      </c>
      <c r="B76" s="152" t="s">
        <v>933</v>
      </c>
      <c r="C76" s="159" t="s">
        <v>932</v>
      </c>
      <c r="D76" s="151" t="s">
        <v>75</v>
      </c>
      <c r="E76" s="160" t="s">
        <v>931</v>
      </c>
      <c r="F76" s="152" t="s">
        <v>930</v>
      </c>
      <c r="G76" s="161">
        <v>1868</v>
      </c>
      <c r="H76" s="160">
        <v>144</v>
      </c>
      <c r="I76" s="238" t="s">
        <v>1708</v>
      </c>
      <c r="J76" s="240"/>
      <c r="K76" s="241"/>
      <c r="L76" s="161">
        <f t="shared" si="7"/>
        <v>1868</v>
      </c>
      <c r="M76" s="258">
        <v>17.97</v>
      </c>
      <c r="O76" s="164"/>
      <c r="P76" s="163">
        <f t="shared" si="6"/>
        <v>17.97</v>
      </c>
      <c r="Q76" s="165">
        <f t="shared" si="8"/>
        <v>33567.96</v>
      </c>
      <c r="R76" s="239"/>
      <c r="S76" s="160">
        <v>3795</v>
      </c>
      <c r="T76" s="160">
        <v>15.38</v>
      </c>
    </row>
    <row r="77" spans="1:20" ht="31.5" customHeight="1" x14ac:dyDescent="0.25">
      <c r="A77" s="160">
        <v>69</v>
      </c>
      <c r="B77" s="152" t="s">
        <v>1489</v>
      </c>
      <c r="C77" s="159" t="s">
        <v>929</v>
      </c>
      <c r="D77" s="151" t="s">
        <v>1265</v>
      </c>
      <c r="E77" s="160" t="s">
        <v>927</v>
      </c>
      <c r="G77" s="161">
        <v>191</v>
      </c>
      <c r="H77" s="160">
        <v>96</v>
      </c>
      <c r="I77" s="238" t="s">
        <v>1708</v>
      </c>
      <c r="J77" s="240"/>
      <c r="K77" s="241"/>
      <c r="L77" s="161">
        <f t="shared" si="7"/>
        <v>191</v>
      </c>
      <c r="M77" s="258">
        <v>59.69</v>
      </c>
      <c r="O77" s="164"/>
      <c r="P77" s="163">
        <f t="shared" si="6"/>
        <v>59.69</v>
      </c>
      <c r="Q77" s="165">
        <f t="shared" si="8"/>
        <v>11400.789999999999</v>
      </c>
      <c r="R77" s="239"/>
      <c r="S77" s="160">
        <v>245</v>
      </c>
      <c r="T77" s="160">
        <v>59.03</v>
      </c>
    </row>
    <row r="78" spans="1:20" ht="31.5" customHeight="1" x14ac:dyDescent="0.25">
      <c r="A78" s="160">
        <v>70</v>
      </c>
      <c r="B78" s="152" t="s">
        <v>1527</v>
      </c>
      <c r="C78" s="159" t="s">
        <v>928</v>
      </c>
      <c r="D78" s="151" t="s">
        <v>1265</v>
      </c>
      <c r="E78" s="160" t="s">
        <v>927</v>
      </c>
      <c r="G78" s="161">
        <v>197</v>
      </c>
      <c r="H78" s="160">
        <v>96</v>
      </c>
      <c r="I78" s="238" t="s">
        <v>1708</v>
      </c>
      <c r="J78" s="240"/>
      <c r="K78" s="241"/>
      <c r="L78" s="161">
        <f t="shared" si="7"/>
        <v>197</v>
      </c>
      <c r="M78" s="258">
        <v>59.69</v>
      </c>
      <c r="O78" s="164"/>
      <c r="P78" s="163">
        <f t="shared" si="6"/>
        <v>59.69</v>
      </c>
      <c r="Q78" s="165">
        <f t="shared" si="8"/>
        <v>11758.93</v>
      </c>
      <c r="R78" s="239"/>
      <c r="S78" s="160">
        <v>260</v>
      </c>
      <c r="T78" s="160">
        <v>59.03</v>
      </c>
    </row>
    <row r="79" spans="1:20" ht="31.5" customHeight="1" x14ac:dyDescent="0.25">
      <c r="A79" s="160">
        <v>71</v>
      </c>
      <c r="B79" s="152" t="s">
        <v>926</v>
      </c>
      <c r="C79" s="159" t="s">
        <v>925</v>
      </c>
      <c r="D79" s="151" t="s">
        <v>198</v>
      </c>
      <c r="E79" s="160" t="s">
        <v>924</v>
      </c>
      <c r="F79" s="152" t="s">
        <v>923</v>
      </c>
      <c r="G79" s="161">
        <v>1465</v>
      </c>
      <c r="H79" s="160">
        <v>144</v>
      </c>
      <c r="I79" s="238"/>
      <c r="J79" s="240"/>
      <c r="K79" s="241"/>
      <c r="L79" s="161">
        <f t="shared" si="7"/>
        <v>1465</v>
      </c>
      <c r="M79" s="258"/>
      <c r="O79" s="164"/>
      <c r="P79" s="163">
        <f t="shared" si="6"/>
        <v>0</v>
      </c>
      <c r="Q79" s="165">
        <f t="shared" si="8"/>
        <v>0</v>
      </c>
      <c r="R79" s="239" t="s">
        <v>1714</v>
      </c>
      <c r="S79" s="160">
        <v>919</v>
      </c>
      <c r="T79" s="160">
        <v>19.32</v>
      </c>
    </row>
    <row r="80" spans="1:20" ht="31.5" customHeight="1" x14ac:dyDescent="0.25">
      <c r="A80" s="160">
        <v>72</v>
      </c>
      <c r="B80" s="73" t="s">
        <v>1454</v>
      </c>
      <c r="C80" s="89" t="s">
        <v>1455</v>
      </c>
      <c r="D80" s="77" t="s">
        <v>961</v>
      </c>
      <c r="E80" s="88" t="s">
        <v>1456</v>
      </c>
      <c r="F80" s="72" t="s">
        <v>1457</v>
      </c>
      <c r="G80" s="161">
        <v>820</v>
      </c>
      <c r="H80" s="160">
        <v>144</v>
      </c>
      <c r="I80" s="238" t="s">
        <v>1708</v>
      </c>
      <c r="J80" s="240"/>
      <c r="K80" s="241"/>
      <c r="L80" s="161">
        <f>ROUND(IF(ISBLANK(K80)=TRUE,G80,(G80*H80)/K80),0)</f>
        <v>820</v>
      </c>
      <c r="M80" s="258">
        <v>15.46</v>
      </c>
      <c r="O80" s="164"/>
      <c r="P80" s="163">
        <f>IF(ISBLANK(M80),0,(M80-O80))</f>
        <v>15.46</v>
      </c>
      <c r="Q80" s="165">
        <f>M80*L80</f>
        <v>12677.2</v>
      </c>
      <c r="R80" s="239"/>
    </row>
    <row r="81" spans="1:20" ht="31.5" customHeight="1" x14ac:dyDescent="0.25">
      <c r="A81" s="160">
        <v>73</v>
      </c>
      <c r="B81" s="73" t="s">
        <v>1690</v>
      </c>
      <c r="C81" s="124" t="s">
        <v>1691</v>
      </c>
      <c r="D81" s="77" t="s">
        <v>961</v>
      </c>
      <c r="E81" s="123" t="s">
        <v>1692</v>
      </c>
      <c r="F81" s="73" t="s">
        <v>1693</v>
      </c>
      <c r="G81" s="161">
        <v>220</v>
      </c>
      <c r="H81" s="160">
        <v>140</v>
      </c>
      <c r="I81" s="238" t="s">
        <v>1708</v>
      </c>
      <c r="J81" s="240"/>
      <c r="K81" s="241"/>
      <c r="L81" s="161">
        <f>ROUND(IF(ISBLANK(K81)=TRUE,G81,(G81*H81)/K81),0)</f>
        <v>220</v>
      </c>
      <c r="M81" s="258">
        <v>25.41</v>
      </c>
      <c r="O81" s="164"/>
      <c r="P81" s="163">
        <f>IF(ISBLANK(M81),0,(M81-O81))</f>
        <v>25.41</v>
      </c>
      <c r="Q81" s="165">
        <f>M81*L81</f>
        <v>5590.2</v>
      </c>
      <c r="R81" s="239"/>
    </row>
    <row r="82" spans="1:20" s="174" customFormat="1" ht="31.5" customHeight="1" x14ac:dyDescent="0.25">
      <c r="A82" s="343" t="str">
        <f>"Cereal = "&amp;DOLLAR(SUM(Q83:Q106),2)</f>
        <v>Cereal = $225,434.99</v>
      </c>
      <c r="B82" s="343"/>
      <c r="D82" s="94"/>
      <c r="E82" s="176"/>
      <c r="F82" s="95"/>
      <c r="G82" s="177"/>
      <c r="H82" s="176"/>
      <c r="I82" s="245"/>
      <c r="J82" s="246"/>
      <c r="K82" s="247"/>
      <c r="L82" s="177"/>
      <c r="M82" s="260"/>
      <c r="N82" s="95"/>
      <c r="O82" s="179"/>
      <c r="P82" s="179"/>
      <c r="Q82" s="180">
        <f t="shared" si="8"/>
        <v>0</v>
      </c>
      <c r="R82" s="264"/>
      <c r="S82" s="176"/>
      <c r="T82" s="176"/>
    </row>
    <row r="83" spans="1:20" ht="31.5" customHeight="1" x14ac:dyDescent="0.25">
      <c r="A83" s="160">
        <v>74</v>
      </c>
      <c r="B83" s="152" t="s">
        <v>917</v>
      </c>
      <c r="C83" s="159" t="s">
        <v>916</v>
      </c>
      <c r="D83" s="151" t="s">
        <v>1265</v>
      </c>
      <c r="E83" s="160" t="s">
        <v>893</v>
      </c>
      <c r="F83" s="152" t="s">
        <v>892</v>
      </c>
      <c r="G83" s="161">
        <v>818</v>
      </c>
      <c r="H83" s="160">
        <v>96</v>
      </c>
      <c r="I83" s="238" t="s">
        <v>1708</v>
      </c>
      <c r="J83" s="240"/>
      <c r="K83" s="241"/>
      <c r="L83" s="161">
        <f t="shared" ref="L83:L145" si="12">ROUND(IF(ISBLANK(K83)=TRUE,G83,(G83*H83)/K83),0)</f>
        <v>818</v>
      </c>
      <c r="M83" s="258">
        <v>19.84</v>
      </c>
      <c r="O83" s="164"/>
      <c r="P83" s="163">
        <f t="shared" si="6"/>
        <v>19.84</v>
      </c>
      <c r="Q83" s="165">
        <f t="shared" si="8"/>
        <v>16229.119999999999</v>
      </c>
      <c r="R83" s="239"/>
    </row>
    <row r="84" spans="1:20" ht="31.5" customHeight="1" x14ac:dyDescent="0.25">
      <c r="A84" s="160">
        <v>75</v>
      </c>
      <c r="B84" s="152" t="s">
        <v>915</v>
      </c>
      <c r="C84" s="159" t="s">
        <v>914</v>
      </c>
      <c r="D84" s="151" t="s">
        <v>1265</v>
      </c>
      <c r="E84" s="160" t="s">
        <v>893</v>
      </c>
      <c r="F84" s="152" t="s">
        <v>892</v>
      </c>
      <c r="G84" s="161">
        <v>474</v>
      </c>
      <c r="H84" s="160">
        <v>96</v>
      </c>
      <c r="I84" s="238" t="s">
        <v>1708</v>
      </c>
      <c r="J84" s="240"/>
      <c r="K84" s="241"/>
      <c r="L84" s="161">
        <f t="shared" si="12"/>
        <v>474</v>
      </c>
      <c r="M84" s="258">
        <v>19.84</v>
      </c>
      <c r="O84" s="164"/>
      <c r="P84" s="163">
        <f t="shared" si="6"/>
        <v>19.84</v>
      </c>
      <c r="Q84" s="165">
        <f t="shared" si="8"/>
        <v>9404.16</v>
      </c>
      <c r="R84" s="239"/>
    </row>
    <row r="85" spans="1:20" ht="31.5" customHeight="1" x14ac:dyDescent="0.25">
      <c r="A85" s="160">
        <v>76</v>
      </c>
      <c r="B85" s="152" t="s">
        <v>913</v>
      </c>
      <c r="C85" s="159" t="s">
        <v>912</v>
      </c>
      <c r="D85" s="151" t="s">
        <v>1265</v>
      </c>
      <c r="E85" s="160" t="s">
        <v>893</v>
      </c>
      <c r="F85" s="152" t="s">
        <v>892</v>
      </c>
      <c r="G85" s="161">
        <v>300</v>
      </c>
      <c r="H85" s="160">
        <v>96</v>
      </c>
      <c r="I85" s="238" t="s">
        <v>1708</v>
      </c>
      <c r="J85" s="240"/>
      <c r="K85" s="241"/>
      <c r="L85" s="161">
        <f t="shared" si="12"/>
        <v>300</v>
      </c>
      <c r="M85" s="258">
        <v>19.84</v>
      </c>
      <c r="O85" s="164"/>
      <c r="P85" s="163">
        <f t="shared" si="6"/>
        <v>19.84</v>
      </c>
      <c r="Q85" s="165">
        <f t="shared" si="8"/>
        <v>5952</v>
      </c>
      <c r="R85" s="239"/>
    </row>
    <row r="86" spans="1:20" ht="31.5" customHeight="1" x14ac:dyDescent="0.25">
      <c r="A86" s="160">
        <v>77</v>
      </c>
      <c r="B86" s="152" t="s">
        <v>911</v>
      </c>
      <c r="C86" s="159" t="s">
        <v>910</v>
      </c>
      <c r="D86" s="151" t="s">
        <v>1265</v>
      </c>
      <c r="E86" s="160" t="s">
        <v>893</v>
      </c>
      <c r="F86" s="152" t="s">
        <v>892</v>
      </c>
      <c r="G86" s="161">
        <v>397</v>
      </c>
      <c r="H86" s="160">
        <v>96</v>
      </c>
      <c r="I86" s="238" t="s">
        <v>1708</v>
      </c>
      <c r="J86" s="240"/>
      <c r="K86" s="241"/>
      <c r="L86" s="161">
        <f t="shared" si="12"/>
        <v>397</v>
      </c>
      <c r="M86" s="258">
        <v>19.84</v>
      </c>
      <c r="O86" s="164"/>
      <c r="P86" s="163">
        <f t="shared" si="6"/>
        <v>19.84</v>
      </c>
      <c r="Q86" s="165">
        <f t="shared" si="8"/>
        <v>7876.48</v>
      </c>
      <c r="R86" s="239"/>
    </row>
    <row r="87" spans="1:20" ht="31.5" customHeight="1" x14ac:dyDescent="0.25">
      <c r="A87" s="160">
        <v>78</v>
      </c>
      <c r="B87" s="152" t="s">
        <v>909</v>
      </c>
      <c r="C87" s="159" t="s">
        <v>908</v>
      </c>
      <c r="D87" s="151" t="s">
        <v>1265</v>
      </c>
      <c r="E87" s="160" t="s">
        <v>893</v>
      </c>
      <c r="F87" s="152" t="s">
        <v>892</v>
      </c>
      <c r="G87" s="161">
        <v>207</v>
      </c>
      <c r="H87" s="160">
        <v>96</v>
      </c>
      <c r="I87" s="238" t="s">
        <v>1708</v>
      </c>
      <c r="J87" s="240"/>
      <c r="K87" s="241"/>
      <c r="L87" s="161">
        <f t="shared" si="12"/>
        <v>207</v>
      </c>
      <c r="M87" s="258">
        <v>19.84</v>
      </c>
      <c r="O87" s="164"/>
      <c r="P87" s="163">
        <f t="shared" si="6"/>
        <v>19.84</v>
      </c>
      <c r="Q87" s="165">
        <f t="shared" si="8"/>
        <v>4106.88</v>
      </c>
      <c r="R87" s="239"/>
    </row>
    <row r="88" spans="1:20" ht="31.5" customHeight="1" x14ac:dyDescent="0.25">
      <c r="A88" s="160">
        <v>79</v>
      </c>
      <c r="B88" s="152" t="s">
        <v>907</v>
      </c>
      <c r="C88" s="159" t="s">
        <v>906</v>
      </c>
      <c r="D88" s="151" t="s">
        <v>1265</v>
      </c>
      <c r="E88" s="160" t="s">
        <v>893</v>
      </c>
      <c r="F88" s="152" t="s">
        <v>892</v>
      </c>
      <c r="G88" s="161">
        <v>323</v>
      </c>
      <c r="H88" s="160">
        <v>96</v>
      </c>
      <c r="I88" s="238" t="s">
        <v>1708</v>
      </c>
      <c r="J88" s="240"/>
      <c r="K88" s="241"/>
      <c r="L88" s="161">
        <f t="shared" si="12"/>
        <v>323</v>
      </c>
      <c r="M88" s="258">
        <v>19.84</v>
      </c>
      <c r="O88" s="164"/>
      <c r="P88" s="163">
        <f t="shared" si="6"/>
        <v>19.84</v>
      </c>
      <c r="Q88" s="165">
        <f t="shared" si="8"/>
        <v>6408.32</v>
      </c>
      <c r="R88" s="239"/>
    </row>
    <row r="89" spans="1:20" ht="31.5" customHeight="1" x14ac:dyDescent="0.25">
      <c r="A89" s="160">
        <v>80</v>
      </c>
      <c r="B89" s="152" t="s">
        <v>905</v>
      </c>
      <c r="C89" s="159" t="s">
        <v>904</v>
      </c>
      <c r="D89" s="151" t="s">
        <v>1265</v>
      </c>
      <c r="E89" s="160" t="s">
        <v>893</v>
      </c>
      <c r="F89" s="152" t="s">
        <v>892</v>
      </c>
      <c r="G89" s="161">
        <v>2123</v>
      </c>
      <c r="H89" s="160">
        <v>96</v>
      </c>
      <c r="I89" s="238" t="s">
        <v>1708</v>
      </c>
      <c r="J89" s="240"/>
      <c r="K89" s="241"/>
      <c r="L89" s="161">
        <f t="shared" si="12"/>
        <v>2123</v>
      </c>
      <c r="M89" s="258">
        <v>19.84</v>
      </c>
      <c r="O89" s="164"/>
      <c r="P89" s="163">
        <f t="shared" si="6"/>
        <v>19.84</v>
      </c>
      <c r="Q89" s="165">
        <f t="shared" si="8"/>
        <v>42120.32</v>
      </c>
      <c r="R89" s="239"/>
    </row>
    <row r="90" spans="1:20" ht="31.5" customHeight="1" x14ac:dyDescent="0.25">
      <c r="A90" s="160">
        <v>81</v>
      </c>
      <c r="B90" s="152" t="s">
        <v>903</v>
      </c>
      <c r="C90" s="159" t="s">
        <v>902</v>
      </c>
      <c r="D90" s="151" t="s">
        <v>1265</v>
      </c>
      <c r="E90" s="160" t="s">
        <v>893</v>
      </c>
      <c r="F90" s="152" t="s">
        <v>892</v>
      </c>
      <c r="G90" s="161">
        <v>1046</v>
      </c>
      <c r="H90" s="160">
        <v>96</v>
      </c>
      <c r="I90" s="238" t="s">
        <v>1708</v>
      </c>
      <c r="J90" s="240"/>
      <c r="K90" s="241"/>
      <c r="L90" s="161">
        <f t="shared" si="12"/>
        <v>1046</v>
      </c>
      <c r="M90" s="258">
        <v>19.84</v>
      </c>
      <c r="O90" s="164"/>
      <c r="P90" s="163">
        <f t="shared" si="6"/>
        <v>19.84</v>
      </c>
      <c r="Q90" s="165">
        <f t="shared" si="8"/>
        <v>20752.64</v>
      </c>
      <c r="R90" s="239"/>
    </row>
    <row r="91" spans="1:20" ht="31.5" customHeight="1" x14ac:dyDescent="0.25">
      <c r="A91" s="160">
        <v>82</v>
      </c>
      <c r="B91" s="152" t="s">
        <v>901</v>
      </c>
      <c r="C91" s="159" t="s">
        <v>900</v>
      </c>
      <c r="D91" s="151" t="s">
        <v>1265</v>
      </c>
      <c r="E91" s="160" t="s">
        <v>893</v>
      </c>
      <c r="F91" s="152" t="s">
        <v>892</v>
      </c>
      <c r="G91" s="161">
        <v>280</v>
      </c>
      <c r="H91" s="160">
        <v>96</v>
      </c>
      <c r="I91" s="238" t="s">
        <v>1708</v>
      </c>
      <c r="J91" s="240"/>
      <c r="K91" s="241"/>
      <c r="L91" s="161">
        <f t="shared" si="12"/>
        <v>280</v>
      </c>
      <c r="M91" s="258">
        <v>19.84</v>
      </c>
      <c r="O91" s="164"/>
      <c r="P91" s="163">
        <f t="shared" si="6"/>
        <v>19.84</v>
      </c>
      <c r="Q91" s="165">
        <f t="shared" si="8"/>
        <v>5555.2</v>
      </c>
      <c r="R91" s="239"/>
    </row>
    <row r="92" spans="1:20" ht="31.5" customHeight="1" x14ac:dyDescent="0.25">
      <c r="A92" s="160">
        <v>83</v>
      </c>
      <c r="B92" s="152" t="s">
        <v>1303</v>
      </c>
      <c r="C92" s="159" t="s">
        <v>1304</v>
      </c>
      <c r="D92" s="151" t="s">
        <v>1265</v>
      </c>
      <c r="E92" s="160" t="s">
        <v>893</v>
      </c>
      <c r="F92" s="152" t="s">
        <v>892</v>
      </c>
      <c r="G92" s="161">
        <v>501</v>
      </c>
      <c r="H92" s="160">
        <v>96</v>
      </c>
      <c r="I92" s="238" t="s">
        <v>1708</v>
      </c>
      <c r="J92" s="240"/>
      <c r="K92" s="241"/>
      <c r="L92" s="161">
        <f t="shared" si="12"/>
        <v>501</v>
      </c>
      <c r="M92" s="258">
        <v>19.84</v>
      </c>
      <c r="O92" s="164"/>
      <c r="P92" s="163">
        <f t="shared" si="6"/>
        <v>19.84</v>
      </c>
      <c r="Q92" s="165">
        <f t="shared" si="8"/>
        <v>9939.84</v>
      </c>
      <c r="R92" s="239"/>
    </row>
    <row r="93" spans="1:20" ht="31.5" customHeight="1" x14ac:dyDescent="0.25">
      <c r="A93" s="160">
        <v>84</v>
      </c>
      <c r="B93" s="152" t="s">
        <v>899</v>
      </c>
      <c r="C93" s="159" t="s">
        <v>898</v>
      </c>
      <c r="D93" s="151" t="s">
        <v>1265</v>
      </c>
      <c r="E93" s="160" t="s">
        <v>893</v>
      </c>
      <c r="F93" s="152" t="s">
        <v>892</v>
      </c>
      <c r="G93" s="161">
        <v>506</v>
      </c>
      <c r="H93" s="160">
        <v>96</v>
      </c>
      <c r="I93" s="238" t="s">
        <v>1708</v>
      </c>
      <c r="J93" s="240"/>
      <c r="K93" s="241"/>
      <c r="L93" s="161">
        <f t="shared" si="12"/>
        <v>506</v>
      </c>
      <c r="M93" s="258">
        <v>19.84</v>
      </c>
      <c r="O93" s="164"/>
      <c r="P93" s="163">
        <f t="shared" si="6"/>
        <v>19.84</v>
      </c>
      <c r="Q93" s="165">
        <f t="shared" si="8"/>
        <v>10039.039999999999</v>
      </c>
      <c r="R93" s="239"/>
    </row>
    <row r="94" spans="1:20" ht="31.5" customHeight="1" x14ac:dyDescent="0.25">
      <c r="A94" s="160">
        <v>85</v>
      </c>
      <c r="B94" s="152" t="s">
        <v>1302</v>
      </c>
      <c r="C94" s="159" t="s">
        <v>1528</v>
      </c>
      <c r="D94" s="151" t="s">
        <v>28</v>
      </c>
      <c r="E94" s="160" t="s">
        <v>893</v>
      </c>
      <c r="F94" s="152" t="s">
        <v>892</v>
      </c>
      <c r="G94" s="161">
        <v>154</v>
      </c>
      <c r="H94" s="160">
        <v>96</v>
      </c>
      <c r="I94" s="238" t="s">
        <v>1708</v>
      </c>
      <c r="J94" s="240"/>
      <c r="K94" s="241"/>
      <c r="L94" s="161">
        <f t="shared" si="12"/>
        <v>154</v>
      </c>
      <c r="M94" s="258">
        <v>19.84</v>
      </c>
      <c r="O94" s="164"/>
      <c r="P94" s="163">
        <f t="shared" si="6"/>
        <v>19.84</v>
      </c>
      <c r="Q94" s="165">
        <f t="shared" si="8"/>
        <v>3055.36</v>
      </c>
      <c r="R94" s="239"/>
    </row>
    <row r="95" spans="1:20" ht="31.5" customHeight="1" x14ac:dyDescent="0.25">
      <c r="A95" s="160">
        <v>86</v>
      </c>
      <c r="B95" s="152" t="s">
        <v>897</v>
      </c>
      <c r="C95" s="159" t="s">
        <v>1529</v>
      </c>
      <c r="D95" s="151" t="s">
        <v>28</v>
      </c>
      <c r="E95" s="160" t="s">
        <v>893</v>
      </c>
      <c r="F95" s="152" t="s">
        <v>892</v>
      </c>
      <c r="G95" s="161">
        <v>455</v>
      </c>
      <c r="H95" s="160">
        <v>96</v>
      </c>
      <c r="I95" s="238" t="s">
        <v>1708</v>
      </c>
      <c r="J95" s="240"/>
      <c r="K95" s="241"/>
      <c r="L95" s="161">
        <f t="shared" si="12"/>
        <v>455</v>
      </c>
      <c r="M95" s="258">
        <v>22.78</v>
      </c>
      <c r="O95" s="164"/>
      <c r="P95" s="163">
        <f t="shared" si="6"/>
        <v>22.78</v>
      </c>
      <c r="Q95" s="165">
        <f t="shared" si="8"/>
        <v>10364.9</v>
      </c>
      <c r="R95" s="239"/>
      <c r="T95" s="160">
        <v>21.11</v>
      </c>
    </row>
    <row r="96" spans="1:20" ht="31.5" customHeight="1" x14ac:dyDescent="0.25">
      <c r="A96" s="160">
        <v>87</v>
      </c>
      <c r="B96" s="152" t="s">
        <v>895</v>
      </c>
      <c r="C96" s="159" t="s">
        <v>1530</v>
      </c>
      <c r="D96" s="151" t="s">
        <v>28</v>
      </c>
      <c r="E96" s="160" t="s">
        <v>893</v>
      </c>
      <c r="F96" s="152" t="s">
        <v>892</v>
      </c>
      <c r="G96" s="161">
        <v>490</v>
      </c>
      <c r="H96" s="160">
        <v>96</v>
      </c>
      <c r="I96" s="238" t="s">
        <v>1708</v>
      </c>
      <c r="J96" s="240"/>
      <c r="K96" s="241"/>
      <c r="L96" s="161">
        <f t="shared" si="12"/>
        <v>490</v>
      </c>
      <c r="M96" s="258">
        <v>22.78</v>
      </c>
      <c r="O96" s="164"/>
      <c r="P96" s="163">
        <f t="shared" si="6"/>
        <v>22.78</v>
      </c>
      <c r="Q96" s="165">
        <f t="shared" si="8"/>
        <v>11162.2</v>
      </c>
      <c r="R96" s="239"/>
    </row>
    <row r="97" spans="1:20" ht="31.5" customHeight="1" x14ac:dyDescent="0.25">
      <c r="A97" s="160">
        <v>88</v>
      </c>
      <c r="B97" s="152" t="s">
        <v>896</v>
      </c>
      <c r="C97" s="159" t="s">
        <v>1531</v>
      </c>
      <c r="D97" s="151" t="s">
        <v>28</v>
      </c>
      <c r="E97" s="160" t="s">
        <v>893</v>
      </c>
      <c r="F97" s="152" t="s">
        <v>892</v>
      </c>
      <c r="G97" s="161">
        <v>204</v>
      </c>
      <c r="H97" s="160">
        <v>96</v>
      </c>
      <c r="I97" s="238" t="s">
        <v>1708</v>
      </c>
      <c r="J97" s="240"/>
      <c r="K97" s="241"/>
      <c r="L97" s="161">
        <f t="shared" si="12"/>
        <v>204</v>
      </c>
      <c r="M97" s="258">
        <v>22.78</v>
      </c>
      <c r="O97" s="164"/>
      <c r="P97" s="163">
        <f t="shared" si="6"/>
        <v>22.78</v>
      </c>
      <c r="Q97" s="165">
        <f t="shared" si="8"/>
        <v>4647.12</v>
      </c>
      <c r="R97" s="239"/>
    </row>
    <row r="98" spans="1:20" ht="31.5" customHeight="1" x14ac:dyDescent="0.25">
      <c r="A98" s="160">
        <v>89</v>
      </c>
      <c r="B98" s="152" t="s">
        <v>894</v>
      </c>
      <c r="C98" s="159" t="s">
        <v>1532</v>
      </c>
      <c r="D98" s="151" t="s">
        <v>28</v>
      </c>
      <c r="E98" s="160" t="s">
        <v>893</v>
      </c>
      <c r="F98" s="152" t="s">
        <v>892</v>
      </c>
      <c r="G98" s="161">
        <v>395</v>
      </c>
      <c r="H98" s="160">
        <v>96</v>
      </c>
      <c r="I98" s="238" t="s">
        <v>1708</v>
      </c>
      <c r="J98" s="240"/>
      <c r="K98" s="241"/>
      <c r="L98" s="161">
        <f t="shared" si="12"/>
        <v>395</v>
      </c>
      <c r="M98" s="258">
        <v>22.78</v>
      </c>
      <c r="O98" s="164"/>
      <c r="P98" s="163">
        <f t="shared" si="6"/>
        <v>22.78</v>
      </c>
      <c r="Q98" s="165">
        <f t="shared" si="8"/>
        <v>8998.1</v>
      </c>
      <c r="R98" s="239"/>
    </row>
    <row r="99" spans="1:20" ht="31.5" customHeight="1" x14ac:dyDescent="0.25">
      <c r="A99" s="160">
        <v>90</v>
      </c>
      <c r="B99" s="152" t="s">
        <v>891</v>
      </c>
      <c r="C99" s="159" t="s">
        <v>890</v>
      </c>
      <c r="D99" s="151" t="s">
        <v>1265</v>
      </c>
      <c r="E99" s="160" t="s">
        <v>886</v>
      </c>
      <c r="F99" s="152" t="s">
        <v>889</v>
      </c>
      <c r="G99" s="161">
        <v>103</v>
      </c>
      <c r="H99" s="160">
        <v>60</v>
      </c>
      <c r="I99" s="238" t="s">
        <v>1708</v>
      </c>
      <c r="J99" s="240"/>
      <c r="K99" s="241"/>
      <c r="L99" s="161">
        <f t="shared" si="12"/>
        <v>103</v>
      </c>
      <c r="M99" s="258">
        <v>40.340000000000003</v>
      </c>
      <c r="O99" s="164"/>
      <c r="P99" s="163">
        <f t="shared" si="6"/>
        <v>40.340000000000003</v>
      </c>
      <c r="Q99" s="165">
        <f t="shared" si="8"/>
        <v>4155.0200000000004</v>
      </c>
      <c r="R99" s="239"/>
      <c r="S99" s="160">
        <v>457</v>
      </c>
      <c r="T99" s="160">
        <v>24.14</v>
      </c>
    </row>
    <row r="100" spans="1:20" ht="31.5" customHeight="1" x14ac:dyDescent="0.25">
      <c r="A100" s="160">
        <v>91</v>
      </c>
      <c r="B100" s="152" t="s">
        <v>888</v>
      </c>
      <c r="C100" s="159" t="s">
        <v>887</v>
      </c>
      <c r="D100" s="151" t="s">
        <v>1265</v>
      </c>
      <c r="E100" s="160" t="s">
        <v>886</v>
      </c>
      <c r="F100" s="152" t="s">
        <v>885</v>
      </c>
      <c r="G100" s="161">
        <v>277</v>
      </c>
      <c r="H100" s="160">
        <v>60</v>
      </c>
      <c r="I100" s="238" t="s">
        <v>1708</v>
      </c>
      <c r="J100" s="240"/>
      <c r="K100" s="241"/>
      <c r="L100" s="161">
        <f t="shared" si="12"/>
        <v>277</v>
      </c>
      <c r="M100" s="258">
        <v>40.340000000000003</v>
      </c>
      <c r="O100" s="164"/>
      <c r="P100" s="163">
        <f t="shared" si="6"/>
        <v>40.340000000000003</v>
      </c>
      <c r="Q100" s="165">
        <f t="shared" si="8"/>
        <v>11174.18</v>
      </c>
      <c r="R100" s="239"/>
    </row>
    <row r="101" spans="1:20" ht="31.5" customHeight="1" x14ac:dyDescent="0.25">
      <c r="A101" s="160">
        <v>92</v>
      </c>
      <c r="B101" s="152" t="s">
        <v>884</v>
      </c>
      <c r="C101" s="159" t="s">
        <v>883</v>
      </c>
      <c r="D101" s="151" t="s">
        <v>322</v>
      </c>
      <c r="E101" s="160" t="s">
        <v>882</v>
      </c>
      <c r="F101" s="152" t="s">
        <v>881</v>
      </c>
      <c r="G101" s="161">
        <v>542</v>
      </c>
      <c r="H101" s="160">
        <v>200</v>
      </c>
      <c r="I101" s="238" t="s">
        <v>1708</v>
      </c>
      <c r="J101" s="240"/>
      <c r="K101" s="241"/>
      <c r="L101" s="161">
        <f t="shared" si="12"/>
        <v>542</v>
      </c>
      <c r="M101" s="258">
        <v>33.72</v>
      </c>
      <c r="O101" s="164"/>
      <c r="P101" s="163">
        <f t="shared" si="6"/>
        <v>33.72</v>
      </c>
      <c r="Q101" s="165">
        <f t="shared" si="8"/>
        <v>18276.239999999998</v>
      </c>
      <c r="R101" s="239"/>
      <c r="S101" s="160">
        <v>443</v>
      </c>
      <c r="T101" s="160">
        <v>32.81</v>
      </c>
    </row>
    <row r="102" spans="1:20" ht="31.5" customHeight="1" x14ac:dyDescent="0.25">
      <c r="A102" s="160">
        <v>93</v>
      </c>
      <c r="B102" s="152" t="s">
        <v>1305</v>
      </c>
      <c r="C102" s="159" t="s">
        <v>1306</v>
      </c>
      <c r="D102" s="151" t="s">
        <v>322</v>
      </c>
      <c r="E102" s="160" t="s">
        <v>1490</v>
      </c>
      <c r="F102" s="152" t="s">
        <v>992</v>
      </c>
      <c r="G102" s="161">
        <v>44</v>
      </c>
      <c r="H102" s="160">
        <v>48</v>
      </c>
      <c r="I102" s="238" t="s">
        <v>1708</v>
      </c>
      <c r="J102" s="240"/>
      <c r="K102" s="241"/>
      <c r="L102" s="161">
        <f t="shared" si="12"/>
        <v>44</v>
      </c>
      <c r="M102" s="258">
        <v>18.59</v>
      </c>
      <c r="O102" s="164"/>
      <c r="P102" s="163">
        <f t="shared" si="6"/>
        <v>18.59</v>
      </c>
      <c r="Q102" s="165">
        <f t="shared" si="8"/>
        <v>817.96</v>
      </c>
      <c r="R102" s="239"/>
    </row>
    <row r="103" spans="1:20" ht="31.5" customHeight="1" x14ac:dyDescent="0.25">
      <c r="A103" s="160">
        <v>94</v>
      </c>
      <c r="B103" s="152" t="s">
        <v>1310</v>
      </c>
      <c r="C103" s="159" t="s">
        <v>1309</v>
      </c>
      <c r="D103" s="151" t="s">
        <v>322</v>
      </c>
      <c r="E103" s="160" t="s">
        <v>1490</v>
      </c>
      <c r="F103" s="152" t="s">
        <v>992</v>
      </c>
      <c r="G103" s="161">
        <v>172</v>
      </c>
      <c r="H103" s="160">
        <v>48</v>
      </c>
      <c r="I103" s="238" t="s">
        <v>1708</v>
      </c>
      <c r="J103" s="240"/>
      <c r="K103" s="241"/>
      <c r="L103" s="161">
        <f t="shared" si="12"/>
        <v>172</v>
      </c>
      <c r="M103" s="258">
        <v>18.59</v>
      </c>
      <c r="O103" s="164"/>
      <c r="P103" s="163">
        <f t="shared" si="6"/>
        <v>18.59</v>
      </c>
      <c r="Q103" s="165">
        <f t="shared" si="8"/>
        <v>3197.48</v>
      </c>
      <c r="R103" s="239"/>
    </row>
    <row r="104" spans="1:20" ht="31.5" customHeight="1" x14ac:dyDescent="0.25">
      <c r="A104" s="160">
        <v>95</v>
      </c>
      <c r="B104" s="152" t="s">
        <v>1307</v>
      </c>
      <c r="C104" s="159" t="s">
        <v>1308</v>
      </c>
      <c r="D104" s="151" t="s">
        <v>322</v>
      </c>
      <c r="E104" s="160" t="s">
        <v>1490</v>
      </c>
      <c r="F104" s="152" t="s">
        <v>992</v>
      </c>
      <c r="G104" s="161">
        <v>152</v>
      </c>
      <c r="H104" s="160">
        <v>48</v>
      </c>
      <c r="I104" s="238" t="s">
        <v>1708</v>
      </c>
      <c r="J104" s="240"/>
      <c r="K104" s="241"/>
      <c r="L104" s="161">
        <f t="shared" si="12"/>
        <v>152</v>
      </c>
      <c r="M104" s="258">
        <v>18.59</v>
      </c>
      <c r="O104" s="164"/>
      <c r="P104" s="163">
        <f t="shared" si="6"/>
        <v>18.59</v>
      </c>
      <c r="Q104" s="165">
        <f t="shared" si="8"/>
        <v>2825.68</v>
      </c>
      <c r="R104" s="239"/>
    </row>
    <row r="105" spans="1:20" ht="31.5" customHeight="1" x14ac:dyDescent="0.25">
      <c r="A105" s="160">
        <v>96</v>
      </c>
      <c r="B105" s="152" t="s">
        <v>880</v>
      </c>
      <c r="C105" s="159" t="s">
        <v>879</v>
      </c>
      <c r="D105" s="151" t="s">
        <v>10</v>
      </c>
      <c r="E105" s="160" t="s">
        <v>630</v>
      </c>
      <c r="F105" s="152" t="s">
        <v>878</v>
      </c>
      <c r="G105" s="161">
        <v>195</v>
      </c>
      <c r="H105" s="160">
        <v>24</v>
      </c>
      <c r="I105" s="238" t="s">
        <v>1708</v>
      </c>
      <c r="J105" s="240"/>
      <c r="K105" s="241"/>
      <c r="L105" s="161">
        <f t="shared" si="12"/>
        <v>195</v>
      </c>
      <c r="M105" s="258">
        <v>19.71</v>
      </c>
      <c r="O105" s="164"/>
      <c r="P105" s="163">
        <f t="shared" si="6"/>
        <v>19.71</v>
      </c>
      <c r="Q105" s="165">
        <f t="shared" si="8"/>
        <v>3843.4500000000003</v>
      </c>
      <c r="R105" s="239"/>
      <c r="S105" s="160">
        <v>300</v>
      </c>
      <c r="T105" s="160">
        <v>19.27</v>
      </c>
    </row>
    <row r="106" spans="1:20" ht="31.5" customHeight="1" x14ac:dyDescent="0.25">
      <c r="A106" s="160">
        <v>97</v>
      </c>
      <c r="B106" s="152" t="s">
        <v>877</v>
      </c>
      <c r="C106" s="159" t="s">
        <v>876</v>
      </c>
      <c r="D106" s="151" t="s">
        <v>10</v>
      </c>
      <c r="E106" s="160" t="s">
        <v>875</v>
      </c>
      <c r="F106" s="152" t="s">
        <v>874</v>
      </c>
      <c r="G106" s="161">
        <v>230</v>
      </c>
      <c r="H106" s="160">
        <v>24</v>
      </c>
      <c r="I106" s="238" t="s">
        <v>1708</v>
      </c>
      <c r="J106" s="240"/>
      <c r="K106" s="241"/>
      <c r="L106" s="161">
        <f t="shared" si="12"/>
        <v>230</v>
      </c>
      <c r="M106" s="258">
        <v>19.71</v>
      </c>
      <c r="O106" s="164"/>
      <c r="P106" s="163">
        <f t="shared" si="6"/>
        <v>19.71</v>
      </c>
      <c r="Q106" s="165">
        <f t="shared" si="8"/>
        <v>4533.3</v>
      </c>
      <c r="R106" s="239"/>
      <c r="S106" s="160">
        <v>300</v>
      </c>
    </row>
    <row r="107" spans="1:20" s="174" customFormat="1" ht="31.5" customHeight="1" x14ac:dyDescent="0.25">
      <c r="A107" s="343" t="str">
        <f>"Condiments = "&amp;DOLLAR(SUM(Q108:Q150),2)</f>
        <v>Condiments = $476,343.51</v>
      </c>
      <c r="B107" s="343"/>
      <c r="D107" s="94"/>
      <c r="E107" s="176"/>
      <c r="F107" s="95"/>
      <c r="G107" s="177"/>
      <c r="H107" s="176"/>
      <c r="I107" s="245"/>
      <c r="J107" s="246"/>
      <c r="K107" s="247"/>
      <c r="L107" s="177"/>
      <c r="M107" s="260"/>
      <c r="N107" s="95"/>
      <c r="O107" s="179"/>
      <c r="P107" s="179"/>
      <c r="Q107" s="180">
        <f t="shared" si="8"/>
        <v>0</v>
      </c>
      <c r="R107" s="264"/>
      <c r="S107" s="176"/>
      <c r="T107" s="176"/>
    </row>
    <row r="108" spans="1:20" ht="31.5" customHeight="1" x14ac:dyDescent="0.25">
      <c r="A108" s="160">
        <v>98</v>
      </c>
      <c r="B108" s="152" t="s">
        <v>873</v>
      </c>
      <c r="C108" s="66" t="s">
        <v>872</v>
      </c>
      <c r="D108" s="151" t="s">
        <v>247</v>
      </c>
      <c r="E108" s="160" t="s">
        <v>793</v>
      </c>
      <c r="G108" s="161">
        <v>681</v>
      </c>
      <c r="H108" s="160">
        <v>100</v>
      </c>
      <c r="I108" s="238" t="s">
        <v>1708</v>
      </c>
      <c r="J108" s="240"/>
      <c r="K108" s="241"/>
      <c r="L108" s="161">
        <f t="shared" si="12"/>
        <v>681</v>
      </c>
      <c r="M108" s="258">
        <v>8.5</v>
      </c>
      <c r="O108" s="164"/>
      <c r="P108" s="163">
        <f t="shared" si="6"/>
        <v>8.5</v>
      </c>
      <c r="Q108" s="165">
        <f t="shared" si="8"/>
        <v>5788.5</v>
      </c>
      <c r="R108" s="239"/>
    </row>
    <row r="109" spans="1:20" ht="31.5" customHeight="1" x14ac:dyDescent="0.25">
      <c r="A109" s="160">
        <v>99</v>
      </c>
      <c r="B109" s="152" t="s">
        <v>1182</v>
      </c>
      <c r="C109" s="66" t="s">
        <v>1349</v>
      </c>
      <c r="D109" s="151" t="s">
        <v>67</v>
      </c>
      <c r="E109" s="160" t="s">
        <v>1348</v>
      </c>
      <c r="F109" s="152" t="s">
        <v>1347</v>
      </c>
      <c r="G109" s="161">
        <v>269</v>
      </c>
      <c r="H109" s="160">
        <v>12</v>
      </c>
      <c r="I109" s="238"/>
      <c r="J109" s="240"/>
      <c r="K109" s="241"/>
      <c r="L109" s="161">
        <f t="shared" si="12"/>
        <v>269</v>
      </c>
      <c r="M109" s="258">
        <v>44.19</v>
      </c>
      <c r="O109" s="164"/>
      <c r="P109" s="163">
        <f t="shared" si="6"/>
        <v>44.19</v>
      </c>
      <c r="Q109" s="165">
        <f t="shared" si="8"/>
        <v>11887.109999999999</v>
      </c>
      <c r="R109" s="239"/>
    </row>
    <row r="110" spans="1:20" ht="31.5" customHeight="1" x14ac:dyDescent="0.25">
      <c r="A110" s="160">
        <v>100</v>
      </c>
      <c r="B110" s="152" t="s">
        <v>871</v>
      </c>
      <c r="C110" s="66" t="s">
        <v>870</v>
      </c>
      <c r="D110" s="151" t="s">
        <v>247</v>
      </c>
      <c r="E110" s="160" t="s">
        <v>793</v>
      </c>
      <c r="G110" s="161">
        <v>558</v>
      </c>
      <c r="H110" s="160">
        <v>100</v>
      </c>
      <c r="I110" s="238" t="s">
        <v>1708</v>
      </c>
      <c r="J110" s="240"/>
      <c r="K110" s="241"/>
      <c r="L110" s="161">
        <f t="shared" si="12"/>
        <v>558</v>
      </c>
      <c r="M110" s="258">
        <v>10.45</v>
      </c>
      <c r="O110" s="164"/>
      <c r="P110" s="163">
        <f t="shared" si="6"/>
        <v>10.45</v>
      </c>
      <c r="Q110" s="165">
        <f t="shared" si="8"/>
        <v>5831.0999999999995</v>
      </c>
      <c r="R110" s="239"/>
    </row>
    <row r="111" spans="1:20" ht="31.5" customHeight="1" x14ac:dyDescent="0.25">
      <c r="A111" s="322">
        <v>101</v>
      </c>
      <c r="B111" s="341" t="s">
        <v>1354</v>
      </c>
      <c r="C111" s="66" t="s">
        <v>1355</v>
      </c>
      <c r="D111" s="71" t="s">
        <v>75</v>
      </c>
      <c r="E111" s="81" t="s">
        <v>1356</v>
      </c>
      <c r="F111" s="78"/>
      <c r="G111" s="326">
        <v>161</v>
      </c>
      <c r="H111" s="322">
        <v>100</v>
      </c>
      <c r="I111" s="316" t="s">
        <v>1708</v>
      </c>
      <c r="J111" s="318" t="s">
        <v>1715</v>
      </c>
      <c r="K111" s="320"/>
      <c r="L111" s="326">
        <f t="shared" si="12"/>
        <v>161</v>
      </c>
      <c r="M111" s="334">
        <v>15.46</v>
      </c>
      <c r="O111" s="354"/>
      <c r="P111" s="328">
        <f t="shared" si="6"/>
        <v>15.46</v>
      </c>
      <c r="Q111" s="330">
        <f t="shared" si="8"/>
        <v>2489.06</v>
      </c>
      <c r="R111" s="332"/>
      <c r="S111" s="160">
        <v>1533</v>
      </c>
      <c r="T111" s="160">
        <v>25.19</v>
      </c>
    </row>
    <row r="112" spans="1:20" ht="31.5" customHeight="1" x14ac:dyDescent="0.25">
      <c r="A112" s="323"/>
      <c r="B112" s="342"/>
      <c r="C112" s="196" t="s">
        <v>1357</v>
      </c>
      <c r="D112" s="71" t="s">
        <v>28</v>
      </c>
      <c r="E112" s="81" t="s">
        <v>1356</v>
      </c>
      <c r="F112" s="78"/>
      <c r="G112" s="327" t="e">
        <v>#N/A</v>
      </c>
      <c r="H112" s="323"/>
      <c r="I112" s="317"/>
      <c r="J112" s="319"/>
      <c r="K112" s="321"/>
      <c r="L112" s="327" t="e">
        <f t="shared" si="12"/>
        <v>#N/A</v>
      </c>
      <c r="M112" s="335"/>
      <c r="O112" s="355"/>
      <c r="P112" s="329">
        <f t="shared" si="6"/>
        <v>0</v>
      </c>
      <c r="Q112" s="331"/>
      <c r="R112" s="333"/>
    </row>
    <row r="113" spans="1:20" ht="31.5" customHeight="1" x14ac:dyDescent="0.25">
      <c r="A113" s="160">
        <v>102</v>
      </c>
      <c r="B113" s="118" t="s">
        <v>1358</v>
      </c>
      <c r="C113" s="197" t="s">
        <v>127</v>
      </c>
      <c r="D113" s="71"/>
      <c r="E113" s="81" t="s">
        <v>304</v>
      </c>
      <c r="F113" s="78"/>
      <c r="G113" s="161">
        <v>724</v>
      </c>
      <c r="H113" s="160">
        <v>10</v>
      </c>
      <c r="I113" s="238" t="s">
        <v>1708</v>
      </c>
      <c r="J113" s="240" t="s">
        <v>1716</v>
      </c>
      <c r="K113" s="241">
        <v>8</v>
      </c>
      <c r="L113" s="161">
        <f t="shared" si="12"/>
        <v>905</v>
      </c>
      <c r="M113" s="258">
        <v>20.9</v>
      </c>
      <c r="O113" s="164"/>
      <c r="P113" s="163">
        <f t="shared" si="6"/>
        <v>20.9</v>
      </c>
      <c r="Q113" s="165">
        <f t="shared" si="8"/>
        <v>18914.5</v>
      </c>
      <c r="R113" s="239" t="s">
        <v>1717</v>
      </c>
    </row>
    <row r="114" spans="1:20" ht="31.5" customHeight="1" x14ac:dyDescent="0.25">
      <c r="A114" s="160">
        <v>103</v>
      </c>
      <c r="B114" s="152" t="s">
        <v>869</v>
      </c>
      <c r="C114" s="159" t="s">
        <v>127</v>
      </c>
      <c r="E114" s="160" t="s">
        <v>354</v>
      </c>
      <c r="G114" s="161">
        <v>416</v>
      </c>
      <c r="H114" s="160">
        <v>6</v>
      </c>
      <c r="I114" s="238" t="s">
        <v>1708</v>
      </c>
      <c r="J114" s="240" t="s">
        <v>1718</v>
      </c>
      <c r="K114" s="241"/>
      <c r="L114" s="161">
        <f t="shared" si="12"/>
        <v>416</v>
      </c>
      <c r="M114" s="258">
        <v>41.46</v>
      </c>
      <c r="O114" s="164"/>
      <c r="P114" s="163">
        <f t="shared" si="6"/>
        <v>41.46</v>
      </c>
      <c r="Q114" s="165">
        <f t="shared" si="8"/>
        <v>17247.36</v>
      </c>
      <c r="R114" s="239"/>
      <c r="S114" s="160">
        <v>563</v>
      </c>
      <c r="T114" s="160">
        <v>34.47</v>
      </c>
    </row>
    <row r="115" spans="1:20" ht="31.5" customHeight="1" x14ac:dyDescent="0.25">
      <c r="A115" s="160">
        <v>104</v>
      </c>
      <c r="B115" s="152" t="s">
        <v>868</v>
      </c>
      <c r="C115" s="66" t="s">
        <v>867</v>
      </c>
      <c r="D115" s="151" t="s">
        <v>247</v>
      </c>
      <c r="E115" s="160" t="s">
        <v>793</v>
      </c>
      <c r="G115" s="161">
        <v>75</v>
      </c>
      <c r="H115" s="160">
        <v>100</v>
      </c>
      <c r="I115" s="238" t="s">
        <v>1708</v>
      </c>
      <c r="J115" s="240"/>
      <c r="K115" s="241"/>
      <c r="L115" s="161">
        <f t="shared" si="12"/>
        <v>75</v>
      </c>
      <c r="M115" s="258">
        <v>7.91</v>
      </c>
      <c r="O115" s="164"/>
      <c r="P115" s="163">
        <f t="shared" si="6"/>
        <v>7.91</v>
      </c>
      <c r="Q115" s="165">
        <f t="shared" si="8"/>
        <v>593.25</v>
      </c>
      <c r="R115" s="239"/>
    </row>
    <row r="116" spans="1:20" ht="31.5" customHeight="1" x14ac:dyDescent="0.25">
      <c r="A116" s="160">
        <v>105</v>
      </c>
      <c r="B116" s="152" t="s">
        <v>866</v>
      </c>
      <c r="C116" s="159" t="s">
        <v>865</v>
      </c>
      <c r="D116" s="151" t="s">
        <v>336</v>
      </c>
      <c r="E116" s="160" t="s">
        <v>354</v>
      </c>
      <c r="G116" s="161">
        <v>923</v>
      </c>
      <c r="H116" s="160">
        <v>6</v>
      </c>
      <c r="I116" s="238" t="s">
        <v>1708</v>
      </c>
      <c r="J116" s="240"/>
      <c r="K116" s="241"/>
      <c r="L116" s="161">
        <f t="shared" si="12"/>
        <v>923</v>
      </c>
      <c r="M116" s="258">
        <v>20.83</v>
      </c>
      <c r="O116" s="164"/>
      <c r="P116" s="163">
        <f t="shared" si="6"/>
        <v>20.83</v>
      </c>
      <c r="Q116" s="165">
        <f t="shared" si="8"/>
        <v>19226.09</v>
      </c>
      <c r="R116" s="239"/>
      <c r="S116" s="160">
        <v>1279</v>
      </c>
      <c r="T116" s="160">
        <v>19.170000000000002</v>
      </c>
    </row>
    <row r="117" spans="1:20" ht="31.5" customHeight="1" x14ac:dyDescent="0.25">
      <c r="A117" s="160">
        <v>106</v>
      </c>
      <c r="B117" s="152" t="s">
        <v>864</v>
      </c>
      <c r="C117" s="159" t="s">
        <v>863</v>
      </c>
      <c r="D117" s="151" t="s">
        <v>336</v>
      </c>
      <c r="E117" s="160" t="s">
        <v>862</v>
      </c>
      <c r="G117" s="161">
        <v>893</v>
      </c>
      <c r="H117" s="160">
        <v>500</v>
      </c>
      <c r="I117" s="238" t="s">
        <v>1708</v>
      </c>
      <c r="J117" s="240"/>
      <c r="K117" s="241"/>
      <c r="L117" s="161">
        <f t="shared" si="12"/>
        <v>893</v>
      </c>
      <c r="M117" s="258">
        <v>36.11</v>
      </c>
      <c r="O117" s="164"/>
      <c r="P117" s="163">
        <f t="shared" si="6"/>
        <v>36.11</v>
      </c>
      <c r="Q117" s="165">
        <f t="shared" si="8"/>
        <v>32246.23</v>
      </c>
      <c r="R117" s="239"/>
      <c r="S117" s="160">
        <v>1370</v>
      </c>
      <c r="T117" s="160">
        <v>32.479999999999997</v>
      </c>
    </row>
    <row r="118" spans="1:20" ht="31.5" customHeight="1" x14ac:dyDescent="0.25">
      <c r="A118" s="160">
        <v>107</v>
      </c>
      <c r="B118" s="152" t="s">
        <v>861</v>
      </c>
      <c r="C118" s="68" t="s">
        <v>860</v>
      </c>
      <c r="D118" s="151" t="s">
        <v>336</v>
      </c>
      <c r="E118" s="160" t="s">
        <v>824</v>
      </c>
      <c r="G118" s="161">
        <v>1453</v>
      </c>
      <c r="H118" s="160">
        <v>3</v>
      </c>
      <c r="I118" s="238" t="s">
        <v>1708</v>
      </c>
      <c r="J118" s="240"/>
      <c r="K118" s="241"/>
      <c r="L118" s="161">
        <f t="shared" si="12"/>
        <v>1453</v>
      </c>
      <c r="M118" s="258">
        <v>18.829999999999998</v>
      </c>
      <c r="O118" s="164"/>
      <c r="P118" s="163">
        <f t="shared" si="6"/>
        <v>18.829999999999998</v>
      </c>
      <c r="Q118" s="165">
        <f t="shared" si="8"/>
        <v>27359.989999999998</v>
      </c>
      <c r="R118" s="239"/>
      <c r="S118" s="160">
        <v>1915</v>
      </c>
      <c r="T118" s="160">
        <v>16.95</v>
      </c>
    </row>
    <row r="119" spans="1:20" ht="31.5" customHeight="1" x14ac:dyDescent="0.25">
      <c r="A119" s="160">
        <v>108</v>
      </c>
      <c r="B119" s="152" t="s">
        <v>859</v>
      </c>
      <c r="C119" s="159" t="s">
        <v>858</v>
      </c>
      <c r="D119" s="151" t="s">
        <v>336</v>
      </c>
      <c r="E119" s="160" t="s">
        <v>857</v>
      </c>
      <c r="G119" s="161">
        <v>2674</v>
      </c>
      <c r="H119" s="160">
        <v>1000</v>
      </c>
      <c r="I119" s="238" t="s">
        <v>1708</v>
      </c>
      <c r="J119" s="240"/>
      <c r="K119" s="241"/>
      <c r="L119" s="161">
        <f t="shared" si="12"/>
        <v>2674</v>
      </c>
      <c r="M119" s="258">
        <v>15.24</v>
      </c>
      <c r="O119" s="164"/>
      <c r="P119" s="163">
        <f t="shared" si="6"/>
        <v>15.24</v>
      </c>
      <c r="Q119" s="165">
        <f t="shared" si="8"/>
        <v>40751.760000000002</v>
      </c>
      <c r="R119" s="239"/>
      <c r="S119" s="160">
        <v>3672</v>
      </c>
      <c r="T119" s="160">
        <v>13.7</v>
      </c>
    </row>
    <row r="120" spans="1:20" ht="31.5" customHeight="1" x14ac:dyDescent="0.25">
      <c r="A120" s="160">
        <v>109</v>
      </c>
      <c r="B120" s="152" t="s">
        <v>856</v>
      </c>
      <c r="C120" s="159" t="s">
        <v>855</v>
      </c>
      <c r="D120" s="151" t="s">
        <v>5</v>
      </c>
      <c r="E120" s="160" t="s">
        <v>824</v>
      </c>
      <c r="F120" s="152" t="s">
        <v>854</v>
      </c>
      <c r="G120" s="161">
        <v>50</v>
      </c>
      <c r="H120" s="160">
        <v>3</v>
      </c>
      <c r="I120" s="238" t="s">
        <v>1708</v>
      </c>
      <c r="J120" s="240"/>
      <c r="K120" s="241"/>
      <c r="L120" s="161">
        <f t="shared" si="12"/>
        <v>50</v>
      </c>
      <c r="M120" s="258">
        <v>25.13</v>
      </c>
      <c r="O120" s="164"/>
      <c r="P120" s="163">
        <f t="shared" si="6"/>
        <v>25.13</v>
      </c>
      <c r="Q120" s="165">
        <f t="shared" si="8"/>
        <v>1256.5</v>
      </c>
      <c r="R120" s="239"/>
      <c r="S120" s="160">
        <v>134</v>
      </c>
      <c r="T120" s="160">
        <v>22.87</v>
      </c>
    </row>
    <row r="121" spans="1:20" ht="31.5" customHeight="1" x14ac:dyDescent="0.25">
      <c r="A121" s="160">
        <v>110</v>
      </c>
      <c r="B121" s="152" t="s">
        <v>853</v>
      </c>
      <c r="C121" s="159" t="s">
        <v>852</v>
      </c>
      <c r="D121" s="151" t="s">
        <v>28</v>
      </c>
      <c r="E121" s="160" t="s">
        <v>796</v>
      </c>
      <c r="G121" s="161">
        <v>463</v>
      </c>
      <c r="H121" s="160">
        <v>4</v>
      </c>
      <c r="I121" s="238" t="s">
        <v>1708</v>
      </c>
      <c r="J121" s="240"/>
      <c r="K121" s="241"/>
      <c r="L121" s="161">
        <f t="shared" si="12"/>
        <v>463</v>
      </c>
      <c r="M121" s="258">
        <v>28.14</v>
      </c>
      <c r="O121" s="164"/>
      <c r="P121" s="163">
        <f t="shared" si="6"/>
        <v>28.14</v>
      </c>
      <c r="Q121" s="165">
        <f t="shared" si="8"/>
        <v>13028.82</v>
      </c>
      <c r="R121" s="239"/>
      <c r="S121" s="160">
        <v>873</v>
      </c>
      <c r="T121" s="160">
        <v>23.08</v>
      </c>
    </row>
    <row r="122" spans="1:20" ht="31.5" customHeight="1" x14ac:dyDescent="0.25">
      <c r="A122" s="160">
        <v>111</v>
      </c>
      <c r="B122" s="152" t="s">
        <v>851</v>
      </c>
      <c r="C122" s="159" t="s">
        <v>850</v>
      </c>
      <c r="D122" s="151" t="s">
        <v>336</v>
      </c>
      <c r="E122" s="160" t="s">
        <v>824</v>
      </c>
      <c r="G122" s="161">
        <v>222</v>
      </c>
      <c r="H122" s="160">
        <v>3</v>
      </c>
      <c r="I122" s="238" t="s">
        <v>1708</v>
      </c>
      <c r="J122" s="240"/>
      <c r="K122" s="241"/>
      <c r="L122" s="161">
        <f t="shared" si="12"/>
        <v>222</v>
      </c>
      <c r="M122" s="258">
        <v>35.19</v>
      </c>
      <c r="O122" s="164"/>
      <c r="P122" s="163">
        <f t="shared" si="6"/>
        <v>35.19</v>
      </c>
      <c r="Q122" s="165">
        <f t="shared" si="8"/>
        <v>7812.1799999999994</v>
      </c>
      <c r="R122" s="239"/>
      <c r="S122" s="160">
        <v>220</v>
      </c>
      <c r="T122" s="160">
        <v>31.65</v>
      </c>
    </row>
    <row r="123" spans="1:20" ht="31.5" customHeight="1" x14ac:dyDescent="0.25">
      <c r="A123" s="160">
        <v>112</v>
      </c>
      <c r="B123" s="152" t="s">
        <v>849</v>
      </c>
      <c r="C123" s="159" t="s">
        <v>1516</v>
      </c>
      <c r="D123" s="151" t="s">
        <v>75</v>
      </c>
      <c r="E123" s="160" t="s">
        <v>796</v>
      </c>
      <c r="G123" s="161">
        <v>506</v>
      </c>
      <c r="H123" s="160">
        <v>4</v>
      </c>
      <c r="I123" s="238" t="s">
        <v>1708</v>
      </c>
      <c r="J123" s="240"/>
      <c r="K123" s="241"/>
      <c r="L123" s="161">
        <f t="shared" si="12"/>
        <v>506</v>
      </c>
      <c r="M123" s="258">
        <v>24.22</v>
      </c>
      <c r="O123" s="164"/>
      <c r="P123" s="163">
        <f t="shared" si="6"/>
        <v>24.22</v>
      </c>
      <c r="Q123" s="165">
        <f t="shared" si="8"/>
        <v>12255.32</v>
      </c>
      <c r="R123" s="239"/>
      <c r="S123" s="160">
        <v>644</v>
      </c>
      <c r="T123" s="160">
        <v>20.8</v>
      </c>
    </row>
    <row r="124" spans="1:20" ht="31.5" customHeight="1" x14ac:dyDescent="0.25">
      <c r="A124" s="160">
        <v>113</v>
      </c>
      <c r="B124" s="152" t="s">
        <v>849</v>
      </c>
      <c r="C124" s="66" t="s">
        <v>848</v>
      </c>
      <c r="D124" s="151" t="s">
        <v>28</v>
      </c>
      <c r="E124" s="160" t="s">
        <v>796</v>
      </c>
      <c r="G124" s="161">
        <v>506</v>
      </c>
      <c r="H124" s="160">
        <v>4</v>
      </c>
      <c r="I124" s="238" t="s">
        <v>1708</v>
      </c>
      <c r="J124" s="240"/>
      <c r="K124" s="241"/>
      <c r="L124" s="161">
        <f t="shared" si="12"/>
        <v>506</v>
      </c>
      <c r="M124" s="258">
        <v>31.89</v>
      </c>
      <c r="O124" s="164"/>
      <c r="P124" s="163">
        <f t="shared" si="6"/>
        <v>31.89</v>
      </c>
      <c r="Q124" s="165">
        <f t="shared" si="8"/>
        <v>16136.34</v>
      </c>
      <c r="R124" s="239"/>
    </row>
    <row r="125" spans="1:20" ht="31.5" customHeight="1" x14ac:dyDescent="0.25">
      <c r="A125" s="160">
        <v>114</v>
      </c>
      <c r="B125" s="152" t="s">
        <v>847</v>
      </c>
      <c r="C125" s="159" t="s">
        <v>127</v>
      </c>
      <c r="E125" s="160" t="s">
        <v>846</v>
      </c>
      <c r="G125" s="161">
        <v>756</v>
      </c>
      <c r="H125" s="160">
        <v>500</v>
      </c>
      <c r="I125" s="238" t="s">
        <v>1708</v>
      </c>
      <c r="J125" s="240" t="s">
        <v>1719</v>
      </c>
      <c r="K125" s="241"/>
      <c r="L125" s="161">
        <f t="shared" si="12"/>
        <v>756</v>
      </c>
      <c r="M125" s="258">
        <v>14.71</v>
      </c>
      <c r="O125" s="164"/>
      <c r="P125" s="163">
        <f t="shared" si="6"/>
        <v>14.71</v>
      </c>
      <c r="Q125" s="165">
        <f t="shared" si="8"/>
        <v>11120.76</v>
      </c>
      <c r="R125" s="239"/>
      <c r="S125" s="160">
        <v>1241</v>
      </c>
      <c r="T125" s="160">
        <v>12.67</v>
      </c>
    </row>
    <row r="126" spans="1:20" ht="31.5" customHeight="1" x14ac:dyDescent="0.25">
      <c r="A126" s="160">
        <v>115</v>
      </c>
      <c r="B126" s="152" t="s">
        <v>845</v>
      </c>
      <c r="C126" s="68" t="s">
        <v>844</v>
      </c>
      <c r="D126" s="151" t="s">
        <v>336</v>
      </c>
      <c r="E126" s="160" t="s">
        <v>824</v>
      </c>
      <c r="G126" s="161">
        <v>156</v>
      </c>
      <c r="H126" s="160">
        <v>3</v>
      </c>
      <c r="I126" s="238" t="s">
        <v>1708</v>
      </c>
      <c r="J126" s="240"/>
      <c r="K126" s="241"/>
      <c r="L126" s="161">
        <f t="shared" si="12"/>
        <v>156</v>
      </c>
      <c r="M126" s="258">
        <v>16.47</v>
      </c>
      <c r="O126" s="164"/>
      <c r="P126" s="163">
        <f t="shared" ref="P126:P150" si="13">IF(ISBLANK(M126),0,(M126-O126))</f>
        <v>16.47</v>
      </c>
      <c r="Q126" s="165">
        <f t="shared" si="8"/>
        <v>2569.3199999999997</v>
      </c>
      <c r="R126" s="239"/>
      <c r="S126" s="160">
        <v>118</v>
      </c>
      <c r="T126" s="160">
        <v>14.81</v>
      </c>
    </row>
    <row r="127" spans="1:20" ht="31.5" customHeight="1" x14ac:dyDescent="0.25">
      <c r="A127" s="160">
        <v>116</v>
      </c>
      <c r="B127" s="152" t="s">
        <v>843</v>
      </c>
      <c r="C127" s="159" t="s">
        <v>127</v>
      </c>
      <c r="E127" s="160" t="s">
        <v>842</v>
      </c>
      <c r="G127" s="161">
        <v>461</v>
      </c>
      <c r="H127" s="160">
        <v>500</v>
      </c>
      <c r="I127" s="238" t="s">
        <v>1708</v>
      </c>
      <c r="J127" s="240" t="s">
        <v>1725</v>
      </c>
      <c r="K127" s="241"/>
      <c r="L127" s="161">
        <f t="shared" si="12"/>
        <v>461</v>
      </c>
      <c r="M127" s="258">
        <v>4.42</v>
      </c>
      <c r="O127" s="164"/>
      <c r="P127" s="163">
        <f t="shared" si="13"/>
        <v>4.42</v>
      </c>
      <c r="Q127" s="165">
        <f t="shared" si="8"/>
        <v>2037.62</v>
      </c>
      <c r="R127" s="239"/>
      <c r="S127" s="160">
        <v>737</v>
      </c>
      <c r="T127" s="160">
        <v>4.24</v>
      </c>
    </row>
    <row r="128" spans="1:20" ht="31.5" customHeight="1" x14ac:dyDescent="0.25">
      <c r="A128" s="160">
        <v>117</v>
      </c>
      <c r="B128" s="152" t="s">
        <v>841</v>
      </c>
      <c r="C128" s="159" t="s">
        <v>127</v>
      </c>
      <c r="E128" s="160" t="s">
        <v>354</v>
      </c>
      <c r="G128" s="161">
        <v>295</v>
      </c>
      <c r="H128" s="160">
        <v>6</v>
      </c>
      <c r="I128" s="238" t="s">
        <v>1708</v>
      </c>
      <c r="J128" s="240" t="s">
        <v>1720</v>
      </c>
      <c r="K128" s="241"/>
      <c r="L128" s="161">
        <f t="shared" si="12"/>
        <v>295</v>
      </c>
      <c r="M128" s="258">
        <v>18.809999999999999</v>
      </c>
      <c r="O128" s="164"/>
      <c r="P128" s="163">
        <f t="shared" si="13"/>
        <v>18.809999999999999</v>
      </c>
      <c r="Q128" s="165">
        <f t="shared" si="8"/>
        <v>5548.95</v>
      </c>
      <c r="R128" s="239"/>
      <c r="S128" s="160">
        <v>472</v>
      </c>
      <c r="T128" s="160">
        <v>19.37</v>
      </c>
    </row>
    <row r="129" spans="1:20" ht="31.5" customHeight="1" x14ac:dyDescent="0.25">
      <c r="A129" s="160">
        <v>118</v>
      </c>
      <c r="B129" s="152" t="s">
        <v>840</v>
      </c>
      <c r="C129" s="159" t="s">
        <v>127</v>
      </c>
      <c r="E129" s="160" t="s">
        <v>354</v>
      </c>
      <c r="G129" s="161">
        <v>212</v>
      </c>
      <c r="H129" s="160">
        <v>6</v>
      </c>
      <c r="I129" s="238" t="s">
        <v>1708</v>
      </c>
      <c r="J129" s="240" t="s">
        <v>1721</v>
      </c>
      <c r="K129" s="241"/>
      <c r="L129" s="161">
        <f t="shared" si="12"/>
        <v>212</v>
      </c>
      <c r="M129" s="258">
        <v>19.23</v>
      </c>
      <c r="O129" s="164"/>
      <c r="P129" s="163">
        <f t="shared" si="13"/>
        <v>19.23</v>
      </c>
      <c r="Q129" s="165">
        <f t="shared" si="8"/>
        <v>4076.76</v>
      </c>
      <c r="R129" s="239"/>
      <c r="S129" s="160">
        <v>357</v>
      </c>
    </row>
    <row r="130" spans="1:20" ht="31.5" customHeight="1" x14ac:dyDescent="0.25">
      <c r="A130" s="160">
        <v>119</v>
      </c>
      <c r="B130" s="152" t="s">
        <v>1679</v>
      </c>
      <c r="C130" s="159" t="s">
        <v>127</v>
      </c>
      <c r="E130" s="160" t="s">
        <v>796</v>
      </c>
      <c r="G130" s="161">
        <v>225</v>
      </c>
      <c r="H130" s="160">
        <v>4</v>
      </c>
      <c r="I130" s="238" t="s">
        <v>1708</v>
      </c>
      <c r="J130" s="240" t="s">
        <v>1722</v>
      </c>
      <c r="K130" s="241"/>
      <c r="L130" s="161">
        <f t="shared" si="12"/>
        <v>225</v>
      </c>
      <c r="M130" s="258">
        <v>20.69</v>
      </c>
      <c r="O130" s="164"/>
      <c r="P130" s="163">
        <f t="shared" si="13"/>
        <v>20.69</v>
      </c>
      <c r="Q130" s="165">
        <f t="shared" si="8"/>
        <v>4655.25</v>
      </c>
      <c r="R130" s="239"/>
      <c r="S130" s="160">
        <v>803</v>
      </c>
      <c r="T130" s="160">
        <v>18.420000000000002</v>
      </c>
    </row>
    <row r="131" spans="1:20" ht="31.5" customHeight="1" x14ac:dyDescent="0.25">
      <c r="A131" s="160">
        <v>120</v>
      </c>
      <c r="B131" s="152" t="s">
        <v>1680</v>
      </c>
      <c r="C131" s="159" t="s">
        <v>127</v>
      </c>
      <c r="E131" s="160" t="s">
        <v>838</v>
      </c>
      <c r="G131" s="161">
        <v>1060</v>
      </c>
      <c r="H131" s="160">
        <v>5</v>
      </c>
      <c r="I131" s="238" t="s">
        <v>1708</v>
      </c>
      <c r="J131" s="240" t="s">
        <v>1723</v>
      </c>
      <c r="K131" s="241"/>
      <c r="L131" s="161">
        <f t="shared" si="12"/>
        <v>1060</v>
      </c>
      <c r="M131" s="258">
        <v>19.760000000000002</v>
      </c>
      <c r="O131" s="164"/>
      <c r="P131" s="163">
        <f t="shared" si="13"/>
        <v>19.760000000000002</v>
      </c>
      <c r="Q131" s="165">
        <f t="shared" si="8"/>
        <v>20945.600000000002</v>
      </c>
      <c r="R131" s="239"/>
      <c r="S131" s="160">
        <v>858</v>
      </c>
      <c r="T131" s="160">
        <v>19.21</v>
      </c>
    </row>
    <row r="132" spans="1:20" ht="31.5" customHeight="1" x14ac:dyDescent="0.25">
      <c r="A132" s="160">
        <v>121</v>
      </c>
      <c r="B132" s="152" t="s">
        <v>839</v>
      </c>
      <c r="C132" s="159" t="s">
        <v>127</v>
      </c>
      <c r="E132" s="160" t="s">
        <v>838</v>
      </c>
      <c r="G132" s="161">
        <v>424</v>
      </c>
      <c r="H132" s="160">
        <v>5</v>
      </c>
      <c r="I132" s="238" t="s">
        <v>1708</v>
      </c>
      <c r="J132" s="240" t="s">
        <v>1724</v>
      </c>
      <c r="K132" s="241"/>
      <c r="L132" s="161">
        <f t="shared" si="12"/>
        <v>424</v>
      </c>
      <c r="M132" s="258">
        <v>24.04</v>
      </c>
      <c r="O132" s="164"/>
      <c r="P132" s="163">
        <f t="shared" si="13"/>
        <v>24.04</v>
      </c>
      <c r="Q132" s="165">
        <f t="shared" si="8"/>
        <v>10192.959999999999</v>
      </c>
      <c r="R132" s="239"/>
      <c r="S132" s="160">
        <v>392</v>
      </c>
      <c r="T132" s="160">
        <v>21.65</v>
      </c>
    </row>
    <row r="133" spans="1:20" ht="31.5" customHeight="1" x14ac:dyDescent="0.25">
      <c r="A133" s="160">
        <v>122</v>
      </c>
      <c r="B133" s="152" t="s">
        <v>837</v>
      </c>
      <c r="C133" s="66" t="s">
        <v>836</v>
      </c>
      <c r="D133" s="151" t="s">
        <v>247</v>
      </c>
      <c r="E133" s="160" t="s">
        <v>793</v>
      </c>
      <c r="G133" s="161">
        <v>649</v>
      </c>
      <c r="H133" s="160">
        <v>100</v>
      </c>
      <c r="I133" s="238" t="s">
        <v>1708</v>
      </c>
      <c r="J133" s="240"/>
      <c r="K133" s="241"/>
      <c r="L133" s="161">
        <f t="shared" si="12"/>
        <v>649</v>
      </c>
      <c r="M133" s="258">
        <v>10.53</v>
      </c>
      <c r="O133" s="164"/>
      <c r="P133" s="163">
        <f t="shared" si="13"/>
        <v>10.53</v>
      </c>
      <c r="Q133" s="165">
        <f t="shared" si="8"/>
        <v>6833.9699999999993</v>
      </c>
      <c r="R133" s="239"/>
    </row>
    <row r="134" spans="1:20" ht="31.5" customHeight="1" x14ac:dyDescent="0.25">
      <c r="A134" s="160">
        <v>123</v>
      </c>
      <c r="B134" s="152" t="s">
        <v>835</v>
      </c>
      <c r="C134" s="159" t="s">
        <v>127</v>
      </c>
      <c r="E134" s="160" t="s">
        <v>834</v>
      </c>
      <c r="G134" s="161">
        <v>244</v>
      </c>
      <c r="H134" s="160">
        <v>200</v>
      </c>
      <c r="I134" s="238" t="s">
        <v>1708</v>
      </c>
      <c r="J134" s="240" t="s">
        <v>1726</v>
      </c>
      <c r="K134" s="241"/>
      <c r="L134" s="161">
        <f t="shared" si="12"/>
        <v>244</v>
      </c>
      <c r="M134" s="258">
        <v>5.28</v>
      </c>
      <c r="O134" s="164"/>
      <c r="P134" s="163">
        <f t="shared" si="13"/>
        <v>5.28</v>
      </c>
      <c r="Q134" s="165">
        <f t="shared" si="8"/>
        <v>1288.3200000000002</v>
      </c>
      <c r="R134" s="239"/>
      <c r="S134" s="160">
        <v>483</v>
      </c>
      <c r="T134" s="160">
        <v>4.7300000000000004</v>
      </c>
    </row>
    <row r="135" spans="1:20" ht="31.5" customHeight="1" x14ac:dyDescent="0.25">
      <c r="A135" s="160">
        <v>124</v>
      </c>
      <c r="B135" s="152" t="s">
        <v>833</v>
      </c>
      <c r="C135" s="159" t="s">
        <v>832</v>
      </c>
      <c r="D135" s="151" t="s">
        <v>336</v>
      </c>
      <c r="E135" s="160" t="s">
        <v>831</v>
      </c>
      <c r="G135" s="161">
        <v>130</v>
      </c>
      <c r="H135" s="160">
        <v>60</v>
      </c>
      <c r="I135" s="238" t="s">
        <v>1708</v>
      </c>
      <c r="J135" s="240"/>
      <c r="K135" s="241"/>
      <c r="L135" s="161">
        <f t="shared" si="12"/>
        <v>130</v>
      </c>
      <c r="M135" s="258">
        <v>19.72</v>
      </c>
      <c r="O135" s="164"/>
      <c r="P135" s="163">
        <f t="shared" si="13"/>
        <v>19.72</v>
      </c>
      <c r="Q135" s="165">
        <f t="shared" ref="Q135:Q198" si="14">M135*L135</f>
        <v>2563.6</v>
      </c>
      <c r="R135" s="239"/>
      <c r="S135" s="160">
        <v>204</v>
      </c>
      <c r="T135" s="160">
        <v>25.19</v>
      </c>
    </row>
    <row r="136" spans="1:20" ht="31.5" customHeight="1" x14ac:dyDescent="0.25">
      <c r="A136" s="160">
        <v>125</v>
      </c>
      <c r="B136" s="152" t="s">
        <v>830</v>
      </c>
      <c r="C136" s="159" t="s">
        <v>829</v>
      </c>
      <c r="E136" s="160" t="s">
        <v>796</v>
      </c>
      <c r="G136" s="161">
        <v>597</v>
      </c>
      <c r="H136" s="160">
        <v>4</v>
      </c>
      <c r="I136" s="238" t="s">
        <v>1708</v>
      </c>
      <c r="J136" s="240"/>
      <c r="K136" s="241"/>
      <c r="L136" s="161">
        <f t="shared" si="12"/>
        <v>597</v>
      </c>
      <c r="M136" s="258">
        <v>39.67</v>
      </c>
      <c r="O136" s="164"/>
      <c r="P136" s="163">
        <f t="shared" si="13"/>
        <v>39.67</v>
      </c>
      <c r="Q136" s="165">
        <f t="shared" si="14"/>
        <v>23682.99</v>
      </c>
      <c r="R136" s="239"/>
      <c r="S136" s="160">
        <v>615</v>
      </c>
      <c r="T136" s="160">
        <v>38.6</v>
      </c>
    </row>
    <row r="137" spans="1:20" ht="31.5" customHeight="1" x14ac:dyDescent="0.25">
      <c r="A137" s="160">
        <v>126</v>
      </c>
      <c r="B137" s="152" t="s">
        <v>828</v>
      </c>
      <c r="C137" s="159" t="s">
        <v>827</v>
      </c>
      <c r="D137" s="151" t="s">
        <v>336</v>
      </c>
      <c r="E137" s="160" t="s">
        <v>793</v>
      </c>
      <c r="G137" s="161">
        <v>1613</v>
      </c>
      <c r="H137" s="160">
        <v>100</v>
      </c>
      <c r="I137" s="238" t="s">
        <v>1708</v>
      </c>
      <c r="J137" s="240"/>
      <c r="K137" s="241"/>
      <c r="L137" s="161">
        <f t="shared" si="12"/>
        <v>1613</v>
      </c>
      <c r="M137" s="258">
        <v>8.9</v>
      </c>
      <c r="O137" s="164"/>
      <c r="P137" s="163">
        <f t="shared" si="13"/>
        <v>8.9</v>
      </c>
      <c r="Q137" s="165">
        <f t="shared" si="14"/>
        <v>14355.7</v>
      </c>
      <c r="R137" s="239"/>
      <c r="S137" s="160">
        <v>2476</v>
      </c>
      <c r="T137" s="160">
        <v>8.19</v>
      </c>
    </row>
    <row r="138" spans="1:20" ht="31.5" customHeight="1" x14ac:dyDescent="0.25">
      <c r="A138" s="160">
        <v>127</v>
      </c>
      <c r="B138" s="152" t="s">
        <v>826</v>
      </c>
      <c r="C138" s="68" t="s">
        <v>825</v>
      </c>
      <c r="D138" s="151" t="s">
        <v>336</v>
      </c>
      <c r="E138" s="160" t="s">
        <v>824</v>
      </c>
      <c r="F138" s="151"/>
      <c r="G138" s="161">
        <v>52</v>
      </c>
      <c r="H138" s="160">
        <v>3</v>
      </c>
      <c r="I138" s="238" t="s">
        <v>1708</v>
      </c>
      <c r="J138" s="240"/>
      <c r="K138" s="241"/>
      <c r="L138" s="161">
        <f t="shared" si="12"/>
        <v>52</v>
      </c>
      <c r="M138" s="258">
        <v>31.37</v>
      </c>
      <c r="N138" s="151"/>
      <c r="O138" s="164"/>
      <c r="P138" s="163">
        <f t="shared" si="13"/>
        <v>31.37</v>
      </c>
      <c r="Q138" s="165">
        <f t="shared" si="14"/>
        <v>1631.24</v>
      </c>
      <c r="R138" s="239"/>
      <c r="S138" s="160">
        <v>157</v>
      </c>
      <c r="T138" s="160">
        <v>28.26</v>
      </c>
    </row>
    <row r="139" spans="1:20" ht="31.5" customHeight="1" x14ac:dyDescent="0.25">
      <c r="A139" s="160">
        <v>128</v>
      </c>
      <c r="B139" s="152" t="s">
        <v>823</v>
      </c>
      <c r="C139" s="159" t="s">
        <v>1517</v>
      </c>
      <c r="D139" s="151" t="s">
        <v>75</v>
      </c>
      <c r="E139" s="160" t="s">
        <v>796</v>
      </c>
      <c r="G139" s="161">
        <v>89</v>
      </c>
      <c r="H139" s="160">
        <v>4</v>
      </c>
      <c r="I139" s="238" t="s">
        <v>1708</v>
      </c>
      <c r="J139" s="240"/>
      <c r="K139" s="241"/>
      <c r="L139" s="161">
        <f t="shared" si="12"/>
        <v>89</v>
      </c>
      <c r="M139" s="258">
        <v>55.03</v>
      </c>
      <c r="O139" s="164"/>
      <c r="P139" s="163">
        <f t="shared" si="13"/>
        <v>55.03</v>
      </c>
      <c r="Q139" s="165">
        <f t="shared" si="14"/>
        <v>4897.67</v>
      </c>
      <c r="R139" s="239"/>
      <c r="S139" s="160">
        <v>132</v>
      </c>
      <c r="T139" s="160">
        <v>49.73</v>
      </c>
    </row>
    <row r="140" spans="1:20" ht="31.5" customHeight="1" x14ac:dyDescent="0.25">
      <c r="A140" s="160">
        <v>129</v>
      </c>
      <c r="B140" s="152" t="s">
        <v>822</v>
      </c>
      <c r="C140" s="159" t="s">
        <v>821</v>
      </c>
      <c r="E140" s="160" t="s">
        <v>824</v>
      </c>
      <c r="F140" s="152" t="s">
        <v>820</v>
      </c>
      <c r="G140" s="161">
        <v>96</v>
      </c>
      <c r="H140" s="160">
        <v>3</v>
      </c>
      <c r="I140" s="238" t="s">
        <v>1708</v>
      </c>
      <c r="J140" s="240"/>
      <c r="K140" s="241"/>
      <c r="L140" s="161">
        <f t="shared" si="12"/>
        <v>96</v>
      </c>
      <c r="M140" s="258">
        <v>45.18</v>
      </c>
      <c r="O140" s="164"/>
      <c r="P140" s="163">
        <f t="shared" si="13"/>
        <v>45.18</v>
      </c>
      <c r="Q140" s="165">
        <f t="shared" si="14"/>
        <v>4337.28</v>
      </c>
      <c r="R140" s="239"/>
      <c r="S140" s="160">
        <v>191</v>
      </c>
      <c r="T140" s="160">
        <v>49.2</v>
      </c>
    </row>
    <row r="141" spans="1:20" ht="31.5" customHeight="1" x14ac:dyDescent="0.25">
      <c r="A141" s="160">
        <v>130</v>
      </c>
      <c r="B141" s="152" t="s">
        <v>819</v>
      </c>
      <c r="C141" s="159" t="s">
        <v>818</v>
      </c>
      <c r="E141" s="160" t="s">
        <v>796</v>
      </c>
      <c r="G141" s="161">
        <v>317</v>
      </c>
      <c r="H141" s="160">
        <v>4</v>
      </c>
      <c r="I141" s="238" t="s">
        <v>1708</v>
      </c>
      <c r="J141" s="240"/>
      <c r="K141" s="241"/>
      <c r="L141" s="161">
        <f t="shared" si="12"/>
        <v>317</v>
      </c>
      <c r="M141" s="258">
        <v>42.02</v>
      </c>
      <c r="O141" s="164"/>
      <c r="P141" s="163">
        <f t="shared" si="13"/>
        <v>42.02</v>
      </c>
      <c r="Q141" s="165">
        <f t="shared" si="14"/>
        <v>13320.34</v>
      </c>
      <c r="R141" s="239"/>
      <c r="S141" s="160">
        <v>534</v>
      </c>
      <c r="T141" s="160">
        <v>45.85</v>
      </c>
    </row>
    <row r="142" spans="1:20" ht="31.5" customHeight="1" x14ac:dyDescent="0.25">
      <c r="A142" s="160">
        <v>131</v>
      </c>
      <c r="B142" s="152" t="s">
        <v>817</v>
      </c>
      <c r="C142" s="159" t="s">
        <v>816</v>
      </c>
      <c r="D142" s="151" t="s">
        <v>5</v>
      </c>
      <c r="E142" s="160" t="s">
        <v>815</v>
      </c>
      <c r="F142" s="152" t="s">
        <v>814</v>
      </c>
      <c r="G142" s="161">
        <v>291</v>
      </c>
      <c r="H142" s="160">
        <v>84</v>
      </c>
      <c r="I142" s="238" t="s">
        <v>1708</v>
      </c>
      <c r="J142" s="240"/>
      <c r="K142" s="241"/>
      <c r="L142" s="161">
        <f t="shared" si="12"/>
        <v>291</v>
      </c>
      <c r="M142" s="258">
        <v>23.55</v>
      </c>
      <c r="O142" s="164"/>
      <c r="P142" s="163">
        <f t="shared" si="13"/>
        <v>23.55</v>
      </c>
      <c r="Q142" s="165">
        <f t="shared" si="14"/>
        <v>6853.05</v>
      </c>
      <c r="R142" s="239"/>
      <c r="S142" s="160">
        <v>721</v>
      </c>
      <c r="T142" s="160">
        <v>21.95</v>
      </c>
    </row>
    <row r="143" spans="1:20" ht="31.5" customHeight="1" x14ac:dyDescent="0.25">
      <c r="A143" s="160">
        <v>132</v>
      </c>
      <c r="B143" s="152" t="s">
        <v>813</v>
      </c>
      <c r="C143" s="159" t="s">
        <v>812</v>
      </c>
      <c r="E143" s="160" t="s">
        <v>811</v>
      </c>
      <c r="G143" s="161">
        <v>205</v>
      </c>
      <c r="H143" s="160">
        <v>2</v>
      </c>
      <c r="I143" s="238" t="s">
        <v>1708</v>
      </c>
      <c r="J143" s="240"/>
      <c r="K143" s="241"/>
      <c r="L143" s="161">
        <f t="shared" si="12"/>
        <v>205</v>
      </c>
      <c r="M143" s="258">
        <v>35.159999999999997</v>
      </c>
      <c r="O143" s="164"/>
      <c r="P143" s="163">
        <f t="shared" si="13"/>
        <v>35.159999999999997</v>
      </c>
      <c r="Q143" s="165">
        <f t="shared" si="14"/>
        <v>7207.7999999999993</v>
      </c>
      <c r="R143" s="239"/>
      <c r="S143" s="160">
        <v>251</v>
      </c>
      <c r="T143" s="160">
        <v>31.38</v>
      </c>
    </row>
    <row r="144" spans="1:20" ht="31.5" customHeight="1" x14ac:dyDescent="0.25">
      <c r="A144" s="160">
        <v>133</v>
      </c>
      <c r="B144" s="152" t="s">
        <v>810</v>
      </c>
      <c r="C144" s="159" t="s">
        <v>809</v>
      </c>
      <c r="D144" s="151" t="s">
        <v>75</v>
      </c>
      <c r="E144" s="160" t="s">
        <v>808</v>
      </c>
      <c r="F144" s="152" t="s">
        <v>807</v>
      </c>
      <c r="G144" s="161">
        <v>208</v>
      </c>
      <c r="H144" s="160">
        <v>4</v>
      </c>
      <c r="I144" s="238" t="s">
        <v>1708</v>
      </c>
      <c r="J144" s="240"/>
      <c r="K144" s="241"/>
      <c r="L144" s="161">
        <f t="shared" si="12"/>
        <v>208</v>
      </c>
      <c r="M144" s="258">
        <v>27.58</v>
      </c>
      <c r="O144" s="164"/>
      <c r="P144" s="163">
        <f t="shared" si="13"/>
        <v>27.58</v>
      </c>
      <c r="Q144" s="165">
        <f t="shared" si="14"/>
        <v>5736.6399999999994</v>
      </c>
      <c r="R144" s="239"/>
      <c r="S144" s="160">
        <v>401</v>
      </c>
      <c r="T144" s="160">
        <v>28.13</v>
      </c>
    </row>
    <row r="145" spans="1:20" ht="31.5" customHeight="1" x14ac:dyDescent="0.25">
      <c r="A145" s="160">
        <v>134</v>
      </c>
      <c r="B145" s="152" t="s">
        <v>806</v>
      </c>
      <c r="C145" s="159" t="s">
        <v>805</v>
      </c>
      <c r="D145" s="151" t="s">
        <v>336</v>
      </c>
      <c r="E145" s="160" t="s">
        <v>804</v>
      </c>
      <c r="G145" s="161">
        <v>218</v>
      </c>
      <c r="H145" s="160">
        <v>2</v>
      </c>
      <c r="I145" s="238" t="s">
        <v>1708</v>
      </c>
      <c r="J145" s="240"/>
      <c r="K145" s="241"/>
      <c r="L145" s="161">
        <f t="shared" si="12"/>
        <v>218</v>
      </c>
      <c r="M145" s="258">
        <v>27.17</v>
      </c>
      <c r="O145" s="164"/>
      <c r="P145" s="163">
        <f t="shared" si="13"/>
        <v>27.17</v>
      </c>
      <c r="Q145" s="165">
        <f t="shared" si="14"/>
        <v>5923.06</v>
      </c>
      <c r="R145" s="239"/>
      <c r="S145" s="160">
        <v>263</v>
      </c>
      <c r="T145" s="160">
        <v>26.39</v>
      </c>
    </row>
    <row r="146" spans="1:20" ht="31.5" customHeight="1" x14ac:dyDescent="0.25">
      <c r="A146" s="160">
        <v>135</v>
      </c>
      <c r="B146" s="152" t="s">
        <v>803</v>
      </c>
      <c r="C146" s="159" t="s">
        <v>802</v>
      </c>
      <c r="D146" s="151" t="s">
        <v>336</v>
      </c>
      <c r="E146" s="160" t="s">
        <v>793</v>
      </c>
      <c r="G146" s="161">
        <v>1254</v>
      </c>
      <c r="H146" s="160">
        <v>100</v>
      </c>
      <c r="I146" s="238" t="s">
        <v>1708</v>
      </c>
      <c r="J146" s="240"/>
      <c r="K146" s="241"/>
      <c r="L146" s="161">
        <f t="shared" ref="L146:L150" si="15">ROUND(IF(ISBLANK(K146)=TRUE,G146,(G146*H146)/K146),0)</f>
        <v>1254</v>
      </c>
      <c r="M146" s="258">
        <v>13.2</v>
      </c>
      <c r="O146" s="164"/>
      <c r="P146" s="163">
        <f t="shared" si="13"/>
        <v>13.2</v>
      </c>
      <c r="Q146" s="165">
        <f t="shared" si="14"/>
        <v>16552.8</v>
      </c>
      <c r="R146" s="239"/>
      <c r="S146" s="160">
        <v>1504</v>
      </c>
      <c r="T146" s="160">
        <v>12.88</v>
      </c>
    </row>
    <row r="147" spans="1:20" ht="31.5" customHeight="1" x14ac:dyDescent="0.25">
      <c r="A147" s="160">
        <v>136</v>
      </c>
      <c r="B147" s="152" t="s">
        <v>801</v>
      </c>
      <c r="C147" s="159" t="s">
        <v>800</v>
      </c>
      <c r="D147" s="151" t="s">
        <v>75</v>
      </c>
      <c r="E147" s="160" t="s">
        <v>799</v>
      </c>
      <c r="G147" s="161">
        <v>154</v>
      </c>
      <c r="H147" s="160">
        <v>4</v>
      </c>
      <c r="I147" s="238" t="s">
        <v>1708</v>
      </c>
      <c r="J147" s="240"/>
      <c r="K147" s="241"/>
      <c r="L147" s="161">
        <f t="shared" si="15"/>
        <v>154</v>
      </c>
      <c r="M147" s="258">
        <v>23.88</v>
      </c>
      <c r="O147" s="164"/>
      <c r="P147" s="163">
        <f t="shared" si="13"/>
        <v>23.88</v>
      </c>
      <c r="Q147" s="165">
        <f t="shared" si="14"/>
        <v>3677.52</v>
      </c>
      <c r="R147" s="239"/>
      <c r="S147" s="160">
        <v>220</v>
      </c>
      <c r="T147" s="160">
        <v>22.33</v>
      </c>
    </row>
    <row r="148" spans="1:20" ht="31.5" customHeight="1" x14ac:dyDescent="0.25">
      <c r="A148" s="160">
        <v>137</v>
      </c>
      <c r="B148" s="152" t="s">
        <v>798</v>
      </c>
      <c r="C148" s="159" t="s">
        <v>797</v>
      </c>
      <c r="D148" s="160"/>
      <c r="E148" s="160" t="s">
        <v>796</v>
      </c>
      <c r="F148" s="159"/>
      <c r="G148" s="161">
        <v>124</v>
      </c>
      <c r="H148" s="160">
        <v>4</v>
      </c>
      <c r="I148" s="241" t="s">
        <v>1708</v>
      </c>
      <c r="J148" s="240" t="s">
        <v>1727</v>
      </c>
      <c r="K148" s="241">
        <v>1</v>
      </c>
      <c r="L148" s="161">
        <f t="shared" si="15"/>
        <v>496</v>
      </c>
      <c r="M148" s="258">
        <v>30.83</v>
      </c>
      <c r="N148" s="159"/>
      <c r="O148" s="164"/>
      <c r="P148" s="163">
        <f t="shared" si="13"/>
        <v>30.83</v>
      </c>
      <c r="Q148" s="165">
        <f t="shared" si="14"/>
        <v>15291.679999999998</v>
      </c>
      <c r="R148" s="240" t="s">
        <v>1788</v>
      </c>
      <c r="S148" s="160">
        <v>159</v>
      </c>
      <c r="T148" s="160">
        <v>39.270000000000003</v>
      </c>
    </row>
    <row r="149" spans="1:20" ht="31.5" customHeight="1" x14ac:dyDescent="0.25">
      <c r="A149" s="160">
        <v>138</v>
      </c>
      <c r="B149" s="152" t="s">
        <v>1533</v>
      </c>
      <c r="C149" s="159" t="s">
        <v>127</v>
      </c>
      <c r="E149" s="160" t="s">
        <v>666</v>
      </c>
      <c r="G149" s="161">
        <v>6384</v>
      </c>
      <c r="H149" s="160">
        <v>100</v>
      </c>
      <c r="I149" s="238" t="s">
        <v>1708</v>
      </c>
      <c r="J149" s="240" t="s">
        <v>1728</v>
      </c>
      <c r="K149" s="241"/>
      <c r="L149" s="161">
        <f t="shared" si="15"/>
        <v>6384</v>
      </c>
      <c r="M149" s="258">
        <v>6.28</v>
      </c>
      <c r="O149" s="164"/>
      <c r="P149" s="163">
        <f t="shared" si="13"/>
        <v>6.28</v>
      </c>
      <c r="Q149" s="165">
        <f t="shared" si="14"/>
        <v>40091.520000000004</v>
      </c>
      <c r="R149" s="239"/>
      <c r="S149" s="160">
        <v>8415</v>
      </c>
      <c r="T149" s="160">
        <v>6.01</v>
      </c>
    </row>
    <row r="150" spans="1:20" ht="31.5" customHeight="1" x14ac:dyDescent="0.25">
      <c r="A150" s="160">
        <v>139</v>
      </c>
      <c r="B150" s="152" t="s">
        <v>795</v>
      </c>
      <c r="C150" s="90" t="s">
        <v>794</v>
      </c>
      <c r="D150" s="151" t="s">
        <v>247</v>
      </c>
      <c r="E150" s="160" t="s">
        <v>793</v>
      </c>
      <c r="G150" s="161">
        <v>903</v>
      </c>
      <c r="H150" s="160">
        <v>100</v>
      </c>
      <c r="I150" s="238" t="s">
        <v>1708</v>
      </c>
      <c r="J150" s="240"/>
      <c r="K150" s="241"/>
      <c r="L150" s="161">
        <f t="shared" si="15"/>
        <v>903</v>
      </c>
      <c r="M150" s="258">
        <v>9</v>
      </c>
      <c r="O150" s="164"/>
      <c r="P150" s="163">
        <f t="shared" si="13"/>
        <v>9</v>
      </c>
      <c r="Q150" s="165">
        <f t="shared" si="14"/>
        <v>8127</v>
      </c>
      <c r="R150" s="239"/>
    </row>
    <row r="151" spans="1:20" s="174" customFormat="1" ht="31.5" customHeight="1" x14ac:dyDescent="0.25">
      <c r="A151" s="343" t="str">
        <f>"Cookie Dough = "&amp;DOLLAR(SUM(Q152:Q162),2)</f>
        <v>Cookie Dough = $207,275.60</v>
      </c>
      <c r="B151" s="343"/>
      <c r="D151" s="94"/>
      <c r="E151" s="176"/>
      <c r="F151" s="95"/>
      <c r="G151" s="177"/>
      <c r="H151" s="176"/>
      <c r="I151" s="245"/>
      <c r="J151" s="246"/>
      <c r="K151" s="247"/>
      <c r="L151" s="177"/>
      <c r="M151" s="260"/>
      <c r="N151" s="95"/>
      <c r="O151" s="179"/>
      <c r="P151" s="179"/>
      <c r="Q151" s="180">
        <f t="shared" si="14"/>
        <v>0</v>
      </c>
      <c r="R151" s="264"/>
      <c r="S151" s="176"/>
      <c r="T151" s="176"/>
    </row>
    <row r="152" spans="1:20" ht="31.5" customHeight="1" x14ac:dyDescent="0.25">
      <c r="A152" s="160">
        <v>140</v>
      </c>
      <c r="B152" s="152" t="s">
        <v>792</v>
      </c>
      <c r="C152" s="159" t="s">
        <v>791</v>
      </c>
      <c r="D152" s="151" t="s">
        <v>49</v>
      </c>
      <c r="E152" s="160" t="s">
        <v>782</v>
      </c>
      <c r="F152" s="198" t="s">
        <v>768</v>
      </c>
      <c r="G152" s="161">
        <v>272</v>
      </c>
      <c r="H152" s="160">
        <v>384</v>
      </c>
      <c r="I152" s="250" t="s">
        <v>1708</v>
      </c>
      <c r="J152" s="240"/>
      <c r="K152" s="241"/>
      <c r="L152" s="161">
        <f t="shared" ref="L152:L162" si="16">ROUND(IF(ISBLANK(K152)=TRUE,G152,(G152*H152)/K152),0)</f>
        <v>272</v>
      </c>
      <c r="M152" s="258">
        <v>41.05</v>
      </c>
      <c r="N152" s="198"/>
      <c r="O152" s="164"/>
      <c r="P152" s="163">
        <f t="shared" ref="P152:P162" si="17">IF(ISBLANK(M152),0,(M152-O152))</f>
        <v>41.05</v>
      </c>
      <c r="Q152" s="165">
        <f t="shared" si="14"/>
        <v>11165.599999999999</v>
      </c>
      <c r="R152" s="239"/>
      <c r="S152" s="160">
        <v>548</v>
      </c>
      <c r="T152" s="160">
        <v>36.590000000000003</v>
      </c>
    </row>
    <row r="153" spans="1:20" ht="31.5" customHeight="1" x14ac:dyDescent="0.25">
      <c r="A153" s="160">
        <v>141</v>
      </c>
      <c r="B153" s="152" t="s">
        <v>790</v>
      </c>
      <c r="C153" s="159" t="s">
        <v>789</v>
      </c>
      <c r="D153" s="151" t="s">
        <v>49</v>
      </c>
      <c r="E153" s="160" t="s">
        <v>782</v>
      </c>
      <c r="F153" s="198" t="s">
        <v>768</v>
      </c>
      <c r="G153" s="161">
        <v>723</v>
      </c>
      <c r="H153" s="160">
        <v>384</v>
      </c>
      <c r="I153" s="250" t="s">
        <v>1708</v>
      </c>
      <c r="J153" s="240"/>
      <c r="K153" s="241"/>
      <c r="L153" s="161">
        <f t="shared" si="16"/>
        <v>723</v>
      </c>
      <c r="M153" s="258">
        <v>38.479999999999997</v>
      </c>
      <c r="N153" s="198"/>
      <c r="O153" s="164"/>
      <c r="P153" s="163">
        <f t="shared" si="17"/>
        <v>38.479999999999997</v>
      </c>
      <c r="Q153" s="165">
        <f t="shared" si="14"/>
        <v>27821.039999999997</v>
      </c>
      <c r="R153" s="239"/>
      <c r="S153" s="160">
        <v>1090</v>
      </c>
      <c r="T153" s="160">
        <v>34.54</v>
      </c>
    </row>
    <row r="154" spans="1:20" ht="31.5" customHeight="1" x14ac:dyDescent="0.25">
      <c r="A154" s="160">
        <v>142</v>
      </c>
      <c r="B154" s="152" t="s">
        <v>788</v>
      </c>
      <c r="C154" s="159" t="s">
        <v>787</v>
      </c>
      <c r="D154" s="151" t="s">
        <v>49</v>
      </c>
      <c r="E154" s="160" t="s">
        <v>782</v>
      </c>
      <c r="F154" s="198" t="s">
        <v>768</v>
      </c>
      <c r="G154" s="161">
        <v>344</v>
      </c>
      <c r="H154" s="160">
        <v>384</v>
      </c>
      <c r="I154" s="250" t="s">
        <v>1708</v>
      </c>
      <c r="J154" s="240"/>
      <c r="K154" s="241"/>
      <c r="L154" s="161">
        <f t="shared" si="16"/>
        <v>344</v>
      </c>
      <c r="M154" s="258">
        <v>39.93</v>
      </c>
      <c r="N154" s="198"/>
      <c r="O154" s="164"/>
      <c r="P154" s="163">
        <f t="shared" si="17"/>
        <v>39.93</v>
      </c>
      <c r="Q154" s="165">
        <f t="shared" si="14"/>
        <v>13735.92</v>
      </c>
      <c r="R154" s="239"/>
      <c r="S154" s="160">
        <v>717</v>
      </c>
      <c r="T154" s="160">
        <v>36.58</v>
      </c>
    </row>
    <row r="155" spans="1:20" ht="31.5" customHeight="1" x14ac:dyDescent="0.25">
      <c r="A155" s="160">
        <v>143</v>
      </c>
      <c r="B155" s="152" t="s">
        <v>786</v>
      </c>
      <c r="C155" s="159" t="s">
        <v>785</v>
      </c>
      <c r="D155" s="151" t="s">
        <v>49</v>
      </c>
      <c r="E155" s="160" t="s">
        <v>782</v>
      </c>
      <c r="F155" s="198" t="s">
        <v>768</v>
      </c>
      <c r="G155" s="161">
        <v>148</v>
      </c>
      <c r="H155" s="160">
        <v>384</v>
      </c>
      <c r="I155" s="250" t="s">
        <v>1708</v>
      </c>
      <c r="J155" s="240"/>
      <c r="K155" s="241"/>
      <c r="L155" s="161">
        <f t="shared" si="16"/>
        <v>148</v>
      </c>
      <c r="M155" s="258">
        <v>37.409999999999997</v>
      </c>
      <c r="N155" s="198"/>
      <c r="O155" s="164"/>
      <c r="P155" s="163">
        <f t="shared" si="17"/>
        <v>37.409999999999997</v>
      </c>
      <c r="Q155" s="165">
        <f t="shared" si="14"/>
        <v>5536.6799999999994</v>
      </c>
      <c r="R155" s="239"/>
      <c r="S155" s="160">
        <v>436</v>
      </c>
      <c r="T155" s="160">
        <v>34.56</v>
      </c>
    </row>
    <row r="156" spans="1:20" ht="31.5" customHeight="1" x14ac:dyDescent="0.25">
      <c r="A156" s="160">
        <v>144</v>
      </c>
      <c r="B156" s="152" t="s">
        <v>784</v>
      </c>
      <c r="C156" s="159" t="s">
        <v>783</v>
      </c>
      <c r="D156" s="151" t="s">
        <v>49</v>
      </c>
      <c r="E156" s="160" t="s">
        <v>782</v>
      </c>
      <c r="F156" s="198" t="s">
        <v>768</v>
      </c>
      <c r="G156" s="161">
        <v>478</v>
      </c>
      <c r="H156" s="160">
        <v>384</v>
      </c>
      <c r="I156" s="250" t="s">
        <v>1708</v>
      </c>
      <c r="J156" s="240"/>
      <c r="K156" s="241"/>
      <c r="L156" s="161">
        <f t="shared" si="16"/>
        <v>478</v>
      </c>
      <c r="M156" s="258">
        <v>38.03</v>
      </c>
      <c r="N156" s="198"/>
      <c r="O156" s="164"/>
      <c r="P156" s="163">
        <f t="shared" si="17"/>
        <v>38.03</v>
      </c>
      <c r="Q156" s="165">
        <f t="shared" si="14"/>
        <v>18178.34</v>
      </c>
      <c r="R156" s="239"/>
      <c r="S156" s="160">
        <v>1109</v>
      </c>
      <c r="T156" s="160">
        <v>34.54</v>
      </c>
    </row>
    <row r="157" spans="1:20" ht="31.5" customHeight="1" x14ac:dyDescent="0.25">
      <c r="A157" s="160">
        <v>145</v>
      </c>
      <c r="B157" s="152" t="s">
        <v>781</v>
      </c>
      <c r="C157" s="159" t="s">
        <v>780</v>
      </c>
      <c r="D157" s="151" t="s">
        <v>49</v>
      </c>
      <c r="E157" s="160" t="s">
        <v>769</v>
      </c>
      <c r="F157" s="198" t="s">
        <v>768</v>
      </c>
      <c r="G157" s="161">
        <v>140</v>
      </c>
      <c r="H157" s="160">
        <v>180</v>
      </c>
      <c r="I157" s="250"/>
      <c r="J157" s="240"/>
      <c r="K157" s="241"/>
      <c r="L157" s="161">
        <f t="shared" si="16"/>
        <v>140</v>
      </c>
      <c r="M157" s="258"/>
      <c r="N157" s="198"/>
      <c r="O157" s="164"/>
      <c r="P157" s="163">
        <f t="shared" si="17"/>
        <v>0</v>
      </c>
      <c r="Q157" s="165">
        <f t="shared" si="14"/>
        <v>0</v>
      </c>
      <c r="R157" s="239"/>
      <c r="S157" s="160">
        <v>585</v>
      </c>
    </row>
    <row r="158" spans="1:20" ht="31.5" customHeight="1" x14ac:dyDescent="0.25">
      <c r="A158" s="160">
        <v>146</v>
      </c>
      <c r="B158" s="152" t="s">
        <v>779</v>
      </c>
      <c r="C158" s="159" t="s">
        <v>778</v>
      </c>
      <c r="D158" s="151" t="s">
        <v>49</v>
      </c>
      <c r="E158" s="160" t="s">
        <v>769</v>
      </c>
      <c r="F158" s="198" t="s">
        <v>768</v>
      </c>
      <c r="G158" s="161">
        <v>1214</v>
      </c>
      <c r="H158" s="160">
        <v>180</v>
      </c>
      <c r="I158" s="250" t="s">
        <v>1708</v>
      </c>
      <c r="J158" s="240"/>
      <c r="K158" s="241"/>
      <c r="L158" s="161">
        <f t="shared" si="16"/>
        <v>1214</v>
      </c>
      <c r="M158" s="258">
        <v>29.6</v>
      </c>
      <c r="N158" s="198"/>
      <c r="O158" s="164"/>
      <c r="P158" s="163">
        <f t="shared" si="17"/>
        <v>29.6</v>
      </c>
      <c r="Q158" s="165">
        <f t="shared" si="14"/>
        <v>35934.400000000001</v>
      </c>
      <c r="R158" s="239"/>
      <c r="S158" s="160">
        <v>1507</v>
      </c>
      <c r="T158" s="160">
        <v>26.92</v>
      </c>
    </row>
    <row r="159" spans="1:20" ht="31.5" customHeight="1" x14ac:dyDescent="0.25">
      <c r="A159" s="160">
        <v>147</v>
      </c>
      <c r="B159" s="152" t="s">
        <v>777</v>
      </c>
      <c r="C159" s="159" t="s">
        <v>776</v>
      </c>
      <c r="D159" s="151" t="s">
        <v>49</v>
      </c>
      <c r="E159" s="160" t="s">
        <v>769</v>
      </c>
      <c r="F159" s="198" t="s">
        <v>768</v>
      </c>
      <c r="G159" s="161">
        <v>1534</v>
      </c>
      <c r="H159" s="160">
        <v>180</v>
      </c>
      <c r="I159" s="250" t="s">
        <v>1708</v>
      </c>
      <c r="J159" s="240"/>
      <c r="K159" s="241"/>
      <c r="L159" s="161">
        <f t="shared" si="16"/>
        <v>1534</v>
      </c>
      <c r="M159" s="258">
        <v>28.02</v>
      </c>
      <c r="N159" s="198"/>
      <c r="O159" s="164"/>
      <c r="P159" s="163">
        <f t="shared" si="17"/>
        <v>28.02</v>
      </c>
      <c r="Q159" s="165">
        <f t="shared" si="14"/>
        <v>42982.68</v>
      </c>
      <c r="R159" s="239"/>
      <c r="S159" s="160">
        <v>2614</v>
      </c>
      <c r="T159" s="160">
        <v>24.89</v>
      </c>
    </row>
    <row r="160" spans="1:20" ht="31.5" customHeight="1" x14ac:dyDescent="0.25">
      <c r="A160" s="160">
        <v>148</v>
      </c>
      <c r="B160" s="152" t="s">
        <v>775</v>
      </c>
      <c r="C160" s="159" t="s">
        <v>774</v>
      </c>
      <c r="D160" s="151" t="s">
        <v>49</v>
      </c>
      <c r="E160" s="160" t="s">
        <v>769</v>
      </c>
      <c r="F160" s="198" t="s">
        <v>768</v>
      </c>
      <c r="G160" s="161">
        <v>849</v>
      </c>
      <c r="H160" s="160">
        <v>180</v>
      </c>
      <c r="I160" s="250" t="s">
        <v>1708</v>
      </c>
      <c r="J160" s="240"/>
      <c r="K160" s="241"/>
      <c r="L160" s="161">
        <f t="shared" si="16"/>
        <v>849</v>
      </c>
      <c r="M160" s="258">
        <v>28.81</v>
      </c>
      <c r="N160" s="198"/>
      <c r="O160" s="164"/>
      <c r="P160" s="163">
        <f t="shared" si="17"/>
        <v>28.81</v>
      </c>
      <c r="Q160" s="165">
        <f t="shared" si="14"/>
        <v>24459.69</v>
      </c>
      <c r="R160" s="239"/>
      <c r="S160" s="160">
        <v>1475</v>
      </c>
      <c r="T160" s="160">
        <v>24.89</v>
      </c>
    </row>
    <row r="161" spans="1:20" ht="31.5" customHeight="1" x14ac:dyDescent="0.25">
      <c r="A161" s="160">
        <v>149</v>
      </c>
      <c r="B161" s="152" t="s">
        <v>773</v>
      </c>
      <c r="C161" s="159" t="s">
        <v>772</v>
      </c>
      <c r="D161" s="151" t="s">
        <v>49</v>
      </c>
      <c r="E161" s="160" t="s">
        <v>769</v>
      </c>
      <c r="F161" s="198" t="s">
        <v>768</v>
      </c>
      <c r="G161" s="161">
        <v>162</v>
      </c>
      <c r="H161" s="160">
        <v>180</v>
      </c>
      <c r="I161" s="250" t="s">
        <v>1708</v>
      </c>
      <c r="J161" s="240"/>
      <c r="K161" s="241"/>
      <c r="L161" s="161">
        <f t="shared" si="16"/>
        <v>162</v>
      </c>
      <c r="M161" s="258">
        <v>32.799999999999997</v>
      </c>
      <c r="N161" s="198"/>
      <c r="O161" s="164"/>
      <c r="P161" s="163">
        <f t="shared" si="17"/>
        <v>32.799999999999997</v>
      </c>
      <c r="Q161" s="165">
        <f t="shared" si="14"/>
        <v>5313.5999999999995</v>
      </c>
      <c r="R161" s="239"/>
      <c r="S161" s="160">
        <v>354</v>
      </c>
      <c r="T161" s="160">
        <v>24.39</v>
      </c>
    </row>
    <row r="162" spans="1:20" ht="31.5" customHeight="1" x14ac:dyDescent="0.25">
      <c r="A162" s="160">
        <v>150</v>
      </c>
      <c r="B162" s="152" t="s">
        <v>771</v>
      </c>
      <c r="C162" s="159" t="s">
        <v>770</v>
      </c>
      <c r="D162" s="151" t="s">
        <v>49</v>
      </c>
      <c r="E162" s="160" t="s">
        <v>769</v>
      </c>
      <c r="F162" s="198" t="s">
        <v>768</v>
      </c>
      <c r="G162" s="161">
        <v>801</v>
      </c>
      <c r="H162" s="160">
        <v>180</v>
      </c>
      <c r="I162" s="250" t="s">
        <v>1708</v>
      </c>
      <c r="J162" s="240"/>
      <c r="K162" s="241"/>
      <c r="L162" s="161">
        <f t="shared" si="16"/>
        <v>801</v>
      </c>
      <c r="M162" s="258">
        <v>27.65</v>
      </c>
      <c r="N162" s="198"/>
      <c r="O162" s="164"/>
      <c r="P162" s="163">
        <f t="shared" si="17"/>
        <v>27.65</v>
      </c>
      <c r="Q162" s="165">
        <f t="shared" si="14"/>
        <v>22147.649999999998</v>
      </c>
      <c r="R162" s="239"/>
      <c r="S162" s="160">
        <v>1406</v>
      </c>
      <c r="T162" s="160">
        <v>24.89</v>
      </c>
    </row>
    <row r="163" spans="1:20" s="174" customFormat="1" ht="31.5" customHeight="1" x14ac:dyDescent="0.25">
      <c r="A163" s="343" t="str">
        <f>"Dairy = "&amp;DOLLAR(SUM(Q164:Q208),2)</f>
        <v>Dairy = $947,099.39</v>
      </c>
      <c r="B163" s="343"/>
      <c r="D163" s="94"/>
      <c r="E163" s="176"/>
      <c r="F163" s="95"/>
      <c r="G163" s="177"/>
      <c r="H163" s="176"/>
      <c r="I163" s="245"/>
      <c r="J163" s="246"/>
      <c r="K163" s="247"/>
      <c r="L163" s="177"/>
      <c r="M163" s="260"/>
      <c r="N163" s="95"/>
      <c r="O163" s="179"/>
      <c r="P163" s="179"/>
      <c r="Q163" s="180">
        <f t="shared" si="14"/>
        <v>0</v>
      </c>
      <c r="R163" s="264"/>
      <c r="S163" s="176"/>
      <c r="T163" s="176"/>
    </row>
    <row r="164" spans="1:20" ht="31.5" customHeight="1" x14ac:dyDescent="0.25">
      <c r="A164" s="160">
        <v>151</v>
      </c>
      <c r="B164" s="152" t="s">
        <v>767</v>
      </c>
      <c r="C164" s="159" t="s">
        <v>127</v>
      </c>
      <c r="E164" s="160" t="s">
        <v>735</v>
      </c>
      <c r="F164" s="152" t="s">
        <v>766</v>
      </c>
      <c r="G164" s="161">
        <v>715</v>
      </c>
      <c r="H164" s="160">
        <v>30</v>
      </c>
      <c r="I164" s="238" t="s">
        <v>1708</v>
      </c>
      <c r="J164" s="240" t="s">
        <v>1729</v>
      </c>
      <c r="K164" s="241"/>
      <c r="L164" s="161">
        <f t="shared" ref="L164:L227" si="18">ROUND(IF(ISBLANK(K164)=TRUE,G164,(G164*H164)/K164),0)</f>
        <v>715</v>
      </c>
      <c r="M164" s="258">
        <v>26.39</v>
      </c>
      <c r="O164" s="164"/>
      <c r="P164" s="163">
        <f t="shared" ref="P164:P226" si="19">IF(ISBLANK(M164),0,(M164-O164))</f>
        <v>26.39</v>
      </c>
      <c r="Q164" s="165">
        <f t="shared" si="14"/>
        <v>18868.850000000002</v>
      </c>
      <c r="R164" s="239"/>
      <c r="S164" s="160">
        <v>1120</v>
      </c>
      <c r="T164" s="160">
        <v>22.62</v>
      </c>
    </row>
    <row r="165" spans="1:20" ht="31.5" customHeight="1" x14ac:dyDescent="0.25">
      <c r="A165" s="160">
        <v>152</v>
      </c>
      <c r="B165" s="152" t="s">
        <v>1292</v>
      </c>
      <c r="C165" s="67" t="s">
        <v>1293</v>
      </c>
      <c r="D165" s="151" t="s">
        <v>247</v>
      </c>
      <c r="E165" s="160" t="s">
        <v>1294</v>
      </c>
      <c r="G165" s="161">
        <v>115</v>
      </c>
      <c r="H165" s="160">
        <v>24</v>
      </c>
      <c r="I165" s="238" t="s">
        <v>1708</v>
      </c>
      <c r="J165" s="240"/>
      <c r="K165" s="241"/>
      <c r="L165" s="161">
        <f t="shared" si="18"/>
        <v>115</v>
      </c>
      <c r="M165" s="258">
        <v>31.21</v>
      </c>
      <c r="O165" s="164"/>
      <c r="P165" s="163">
        <f t="shared" si="19"/>
        <v>31.21</v>
      </c>
      <c r="Q165" s="165">
        <f t="shared" si="14"/>
        <v>3589.15</v>
      </c>
      <c r="R165" s="239"/>
    </row>
    <row r="166" spans="1:20" ht="31.5" customHeight="1" x14ac:dyDescent="0.25">
      <c r="A166" s="160">
        <v>153</v>
      </c>
      <c r="B166" s="152" t="s">
        <v>1295</v>
      </c>
      <c r="C166" s="67" t="s">
        <v>1296</v>
      </c>
      <c r="D166" s="151" t="s">
        <v>247</v>
      </c>
      <c r="E166" s="160" t="s">
        <v>1297</v>
      </c>
      <c r="G166" s="161">
        <v>39</v>
      </c>
      <c r="H166" s="160">
        <v>6</v>
      </c>
      <c r="I166" s="238" t="s">
        <v>1708</v>
      </c>
      <c r="J166" s="240"/>
      <c r="K166" s="241"/>
      <c r="L166" s="161">
        <f t="shared" si="18"/>
        <v>39</v>
      </c>
      <c r="M166" s="258">
        <v>22.07</v>
      </c>
      <c r="O166" s="164"/>
      <c r="P166" s="163">
        <f t="shared" si="19"/>
        <v>22.07</v>
      </c>
      <c r="Q166" s="165">
        <f t="shared" si="14"/>
        <v>860.73</v>
      </c>
      <c r="R166" s="239"/>
    </row>
    <row r="167" spans="1:20" ht="31.5" customHeight="1" x14ac:dyDescent="0.25">
      <c r="A167" s="160">
        <v>154</v>
      </c>
      <c r="B167" s="152" t="s">
        <v>765</v>
      </c>
      <c r="C167" s="159" t="s">
        <v>764</v>
      </c>
      <c r="D167" s="151" t="s">
        <v>28</v>
      </c>
      <c r="E167" s="160" t="s">
        <v>763</v>
      </c>
      <c r="F167" s="152" t="s">
        <v>760</v>
      </c>
      <c r="G167" s="161">
        <v>481</v>
      </c>
      <c r="H167" s="160">
        <v>600</v>
      </c>
      <c r="I167" s="238" t="s">
        <v>1708</v>
      </c>
      <c r="J167" s="240"/>
      <c r="K167" s="241"/>
      <c r="L167" s="161">
        <f t="shared" si="18"/>
        <v>481</v>
      </c>
      <c r="M167" s="258">
        <v>18.62</v>
      </c>
      <c r="O167" s="164"/>
      <c r="P167" s="163">
        <f t="shared" si="19"/>
        <v>18.62</v>
      </c>
      <c r="Q167" s="165">
        <f t="shared" si="14"/>
        <v>8956.2200000000012</v>
      </c>
      <c r="R167" s="239"/>
      <c r="S167" s="160">
        <v>949</v>
      </c>
      <c r="T167" s="160">
        <v>17.190000000000001</v>
      </c>
    </row>
    <row r="168" spans="1:20" ht="31.5" customHeight="1" x14ac:dyDescent="0.25">
      <c r="A168" s="160">
        <v>155</v>
      </c>
      <c r="B168" s="152" t="s">
        <v>762</v>
      </c>
      <c r="C168" s="159" t="s">
        <v>761</v>
      </c>
      <c r="D168" s="151" t="s">
        <v>28</v>
      </c>
      <c r="E168" s="160" t="s">
        <v>203</v>
      </c>
      <c r="F168" s="152" t="s">
        <v>760</v>
      </c>
      <c r="G168" s="161">
        <v>162</v>
      </c>
      <c r="H168" s="160">
        <v>30</v>
      </c>
      <c r="I168" s="238" t="s">
        <v>1708</v>
      </c>
      <c r="J168" s="240"/>
      <c r="K168" s="241"/>
      <c r="L168" s="161">
        <f t="shared" si="18"/>
        <v>162</v>
      </c>
      <c r="M168" s="258">
        <v>43.85</v>
      </c>
      <c r="O168" s="164"/>
      <c r="P168" s="163">
        <f t="shared" si="19"/>
        <v>43.85</v>
      </c>
      <c r="Q168" s="165">
        <f t="shared" si="14"/>
        <v>7103.7</v>
      </c>
      <c r="R168" s="239"/>
      <c r="S168" s="160">
        <v>120</v>
      </c>
      <c r="T168" s="160">
        <v>41.66</v>
      </c>
    </row>
    <row r="169" spans="1:20" ht="31.5" customHeight="1" x14ac:dyDescent="0.25">
      <c r="A169" s="160">
        <v>156</v>
      </c>
      <c r="B169" s="152" t="s">
        <v>759</v>
      </c>
      <c r="C169" s="159" t="s">
        <v>127</v>
      </c>
      <c r="E169" s="160" t="s">
        <v>213</v>
      </c>
      <c r="G169" s="161">
        <v>500</v>
      </c>
      <c r="H169" s="160">
        <v>20</v>
      </c>
      <c r="I169" s="238" t="s">
        <v>1708</v>
      </c>
      <c r="J169" s="240" t="s">
        <v>1730</v>
      </c>
      <c r="K169" s="241"/>
      <c r="L169" s="161">
        <f t="shared" si="18"/>
        <v>500</v>
      </c>
      <c r="M169" s="258">
        <v>36.72</v>
      </c>
      <c r="O169" s="164"/>
      <c r="P169" s="163">
        <f t="shared" si="19"/>
        <v>36.72</v>
      </c>
      <c r="Q169" s="165">
        <f t="shared" si="14"/>
        <v>18360</v>
      </c>
      <c r="R169" s="239"/>
      <c r="S169" s="160">
        <v>1662</v>
      </c>
      <c r="T169" s="160">
        <v>36.35</v>
      </c>
    </row>
    <row r="170" spans="1:20" ht="31.5" customHeight="1" x14ac:dyDescent="0.25">
      <c r="A170" s="160">
        <v>157</v>
      </c>
      <c r="B170" s="152" t="s">
        <v>1153</v>
      </c>
      <c r="C170" s="159" t="s">
        <v>127</v>
      </c>
      <c r="E170" s="160" t="s">
        <v>213</v>
      </c>
      <c r="G170" s="161">
        <v>200</v>
      </c>
      <c r="H170" s="160">
        <v>20</v>
      </c>
      <c r="I170" s="238" t="s">
        <v>1708</v>
      </c>
      <c r="J170" s="240" t="s">
        <v>1731</v>
      </c>
      <c r="K170" s="241"/>
      <c r="L170" s="161">
        <f t="shared" si="18"/>
        <v>200</v>
      </c>
      <c r="M170" s="258">
        <v>42.37</v>
      </c>
      <c r="O170" s="164"/>
      <c r="P170" s="163">
        <f t="shared" si="19"/>
        <v>42.37</v>
      </c>
      <c r="Q170" s="165">
        <f t="shared" si="14"/>
        <v>8474</v>
      </c>
      <c r="R170" s="239"/>
    </row>
    <row r="171" spans="1:20" ht="31.5" customHeight="1" x14ac:dyDescent="0.25">
      <c r="A171" s="160">
        <v>158</v>
      </c>
      <c r="B171" s="191" t="s">
        <v>1491</v>
      </c>
      <c r="C171" s="192" t="s">
        <v>758</v>
      </c>
      <c r="D171" s="151" t="s">
        <v>67</v>
      </c>
      <c r="E171" s="160">
        <v>192</v>
      </c>
      <c r="G171" s="161">
        <v>143</v>
      </c>
      <c r="H171" s="160">
        <v>192</v>
      </c>
      <c r="I171" s="238" t="s">
        <v>1708</v>
      </c>
      <c r="J171" s="240"/>
      <c r="K171" s="241"/>
      <c r="L171" s="161">
        <f t="shared" si="18"/>
        <v>143</v>
      </c>
      <c r="M171" s="258">
        <v>45.96</v>
      </c>
      <c r="O171" s="163">
        <v>19.86</v>
      </c>
      <c r="P171" s="163">
        <f t="shared" si="19"/>
        <v>26.1</v>
      </c>
      <c r="Q171" s="165">
        <f t="shared" si="14"/>
        <v>6572.28</v>
      </c>
      <c r="R171" s="239"/>
      <c r="S171" s="160">
        <v>195</v>
      </c>
      <c r="T171" s="160">
        <v>45.54</v>
      </c>
    </row>
    <row r="172" spans="1:20" ht="31.5" customHeight="1" x14ac:dyDescent="0.25">
      <c r="A172" s="160">
        <v>159</v>
      </c>
      <c r="B172" s="152" t="s">
        <v>1534</v>
      </c>
      <c r="C172" s="159" t="s">
        <v>757</v>
      </c>
      <c r="D172" s="151" t="s">
        <v>67</v>
      </c>
      <c r="E172" s="160">
        <v>192</v>
      </c>
      <c r="G172" s="161">
        <v>134</v>
      </c>
      <c r="H172" s="160">
        <v>192</v>
      </c>
      <c r="I172" s="238" t="s">
        <v>1708</v>
      </c>
      <c r="J172" s="240"/>
      <c r="K172" s="241"/>
      <c r="L172" s="161">
        <f t="shared" si="18"/>
        <v>134</v>
      </c>
      <c r="M172" s="258">
        <v>45.96</v>
      </c>
      <c r="O172" s="164"/>
      <c r="P172" s="163">
        <f t="shared" si="19"/>
        <v>45.96</v>
      </c>
      <c r="Q172" s="165">
        <f t="shared" si="14"/>
        <v>6158.64</v>
      </c>
      <c r="R172" s="239"/>
      <c r="S172" s="160">
        <v>161</v>
      </c>
      <c r="T172" s="160">
        <v>45.54</v>
      </c>
    </row>
    <row r="173" spans="1:20" ht="31.5" customHeight="1" x14ac:dyDescent="0.25">
      <c r="A173" s="160">
        <v>160</v>
      </c>
      <c r="B173" s="152" t="s">
        <v>756</v>
      </c>
      <c r="C173" s="159" t="s">
        <v>127</v>
      </c>
      <c r="E173" s="160" t="s">
        <v>755</v>
      </c>
      <c r="G173" s="161">
        <v>653</v>
      </c>
      <c r="H173" s="160">
        <v>10</v>
      </c>
      <c r="I173" s="238" t="s">
        <v>1708</v>
      </c>
      <c r="J173" s="240" t="s">
        <v>1732</v>
      </c>
      <c r="K173" s="241">
        <v>20</v>
      </c>
      <c r="L173" s="161">
        <f t="shared" si="18"/>
        <v>327</v>
      </c>
      <c r="M173" s="258">
        <v>53.5</v>
      </c>
      <c r="O173" s="164"/>
      <c r="P173" s="163">
        <f t="shared" si="19"/>
        <v>53.5</v>
      </c>
      <c r="Q173" s="165">
        <f t="shared" si="14"/>
        <v>17494.5</v>
      </c>
      <c r="R173" s="239" t="s">
        <v>1735</v>
      </c>
      <c r="S173" s="160">
        <v>876</v>
      </c>
      <c r="T173" s="160">
        <v>24.84</v>
      </c>
    </row>
    <row r="174" spans="1:20" ht="31.5" customHeight="1" x14ac:dyDescent="0.25">
      <c r="A174" s="160">
        <v>161</v>
      </c>
      <c r="B174" s="152" t="s">
        <v>1535</v>
      </c>
      <c r="C174" s="159" t="s">
        <v>127</v>
      </c>
      <c r="E174" s="160" t="s">
        <v>213</v>
      </c>
      <c r="G174" s="161">
        <v>1259</v>
      </c>
      <c r="H174" s="160">
        <v>20</v>
      </c>
      <c r="I174" s="238" t="s">
        <v>1708</v>
      </c>
      <c r="J174" s="240" t="s">
        <v>1733</v>
      </c>
      <c r="K174" s="241"/>
      <c r="L174" s="161">
        <f t="shared" si="18"/>
        <v>1259</v>
      </c>
      <c r="M174" s="258">
        <v>53.3</v>
      </c>
      <c r="O174" s="164"/>
      <c r="P174" s="163">
        <f t="shared" si="19"/>
        <v>53.3</v>
      </c>
      <c r="Q174" s="165">
        <f t="shared" si="14"/>
        <v>67104.7</v>
      </c>
      <c r="R174" s="239"/>
      <c r="S174" s="160">
        <v>2318</v>
      </c>
      <c r="T174" s="160">
        <v>16.64</v>
      </c>
    </row>
    <row r="175" spans="1:20" ht="31.5" customHeight="1" x14ac:dyDescent="0.25">
      <c r="A175" s="160">
        <v>162</v>
      </c>
      <c r="B175" s="152" t="s">
        <v>1536</v>
      </c>
      <c r="C175" s="159" t="s">
        <v>127</v>
      </c>
      <c r="E175" s="160" t="s">
        <v>304</v>
      </c>
      <c r="G175" s="161">
        <v>478</v>
      </c>
      <c r="H175" s="160">
        <v>10</v>
      </c>
      <c r="I175" s="238" t="s">
        <v>1708</v>
      </c>
      <c r="J175" s="240" t="s">
        <v>1734</v>
      </c>
      <c r="K175" s="241"/>
      <c r="L175" s="161">
        <f t="shared" si="18"/>
        <v>478</v>
      </c>
      <c r="M175" s="258">
        <v>36.049999999999997</v>
      </c>
      <c r="O175" s="164"/>
      <c r="P175" s="163">
        <f t="shared" si="19"/>
        <v>36.049999999999997</v>
      </c>
      <c r="Q175" s="165">
        <f t="shared" si="14"/>
        <v>17231.899999999998</v>
      </c>
      <c r="R175" s="239"/>
      <c r="S175" s="160">
        <v>909</v>
      </c>
      <c r="T175" s="160">
        <v>36.57</v>
      </c>
    </row>
    <row r="176" spans="1:20" ht="31.5" customHeight="1" x14ac:dyDescent="0.25">
      <c r="A176" s="160">
        <v>163</v>
      </c>
      <c r="B176" s="152" t="s">
        <v>754</v>
      </c>
      <c r="C176" s="159" t="s">
        <v>127</v>
      </c>
      <c r="E176" s="160" t="s">
        <v>753</v>
      </c>
      <c r="G176" s="161">
        <v>354</v>
      </c>
      <c r="H176" s="160">
        <v>24</v>
      </c>
      <c r="I176" s="238" t="s">
        <v>1708</v>
      </c>
      <c r="J176" s="240" t="s">
        <v>1737</v>
      </c>
      <c r="K176" s="241">
        <v>27</v>
      </c>
      <c r="L176" s="161">
        <f t="shared" si="18"/>
        <v>315</v>
      </c>
      <c r="M176" s="258">
        <v>58.05</v>
      </c>
      <c r="O176" s="164"/>
      <c r="P176" s="163">
        <f t="shared" si="19"/>
        <v>58.05</v>
      </c>
      <c r="Q176" s="165">
        <f t="shared" si="14"/>
        <v>18285.75</v>
      </c>
      <c r="R176" s="239" t="s">
        <v>1736</v>
      </c>
      <c r="S176" s="160">
        <v>725</v>
      </c>
      <c r="T176" s="160">
        <v>21.75</v>
      </c>
    </row>
    <row r="177" spans="1:20" ht="31.5" customHeight="1" x14ac:dyDescent="0.25">
      <c r="A177" s="160">
        <v>164</v>
      </c>
      <c r="B177" s="152" t="s">
        <v>752</v>
      </c>
      <c r="C177" s="159" t="s">
        <v>751</v>
      </c>
      <c r="E177" s="160" t="s">
        <v>750</v>
      </c>
      <c r="F177" s="152" t="s">
        <v>749</v>
      </c>
      <c r="G177" s="161">
        <v>585</v>
      </c>
      <c r="H177" s="160">
        <v>20</v>
      </c>
      <c r="I177" s="238" t="s">
        <v>1708</v>
      </c>
      <c r="J177" s="240" t="s">
        <v>1738</v>
      </c>
      <c r="K177" s="241"/>
      <c r="L177" s="161">
        <f t="shared" si="18"/>
        <v>585</v>
      </c>
      <c r="M177" s="258">
        <v>43.37</v>
      </c>
      <c r="O177" s="164"/>
      <c r="P177" s="163">
        <f t="shared" si="19"/>
        <v>43.37</v>
      </c>
      <c r="Q177" s="165">
        <f t="shared" si="14"/>
        <v>25371.449999999997</v>
      </c>
      <c r="R177" s="239"/>
      <c r="S177" s="160">
        <v>633</v>
      </c>
      <c r="T177" s="160">
        <v>61.75</v>
      </c>
    </row>
    <row r="178" spans="1:20" ht="31.5" customHeight="1" x14ac:dyDescent="0.25">
      <c r="A178" s="160">
        <v>165</v>
      </c>
      <c r="B178" s="199" t="s">
        <v>748</v>
      </c>
      <c r="C178" s="192" t="s">
        <v>1595</v>
      </c>
      <c r="D178" s="151" t="s">
        <v>67</v>
      </c>
      <c r="E178" s="160" t="s">
        <v>426</v>
      </c>
      <c r="G178" s="161">
        <v>466</v>
      </c>
      <c r="H178" s="160">
        <v>20</v>
      </c>
      <c r="I178" s="238" t="s">
        <v>1708</v>
      </c>
      <c r="J178" s="240"/>
      <c r="K178" s="241"/>
      <c r="L178" s="161">
        <f t="shared" si="18"/>
        <v>466</v>
      </c>
      <c r="M178" s="258">
        <v>49.12</v>
      </c>
      <c r="O178" s="163">
        <v>33.1</v>
      </c>
      <c r="P178" s="163">
        <f t="shared" si="19"/>
        <v>16.019999999999996</v>
      </c>
      <c r="Q178" s="165">
        <f t="shared" si="14"/>
        <v>22889.919999999998</v>
      </c>
      <c r="R178" s="239"/>
    </row>
    <row r="179" spans="1:20" ht="31.5" customHeight="1" x14ac:dyDescent="0.25">
      <c r="A179" s="160">
        <v>166</v>
      </c>
      <c r="B179" s="191" t="s">
        <v>747</v>
      </c>
      <c r="C179" s="192" t="s">
        <v>1596</v>
      </c>
      <c r="D179" s="151" t="s">
        <v>67</v>
      </c>
      <c r="E179" s="160" t="s">
        <v>744</v>
      </c>
      <c r="G179" s="161">
        <v>432</v>
      </c>
      <c r="H179" s="160">
        <v>168</v>
      </c>
      <c r="I179" s="238" t="s">
        <v>1708</v>
      </c>
      <c r="J179" s="240"/>
      <c r="K179" s="241"/>
      <c r="L179" s="161">
        <f t="shared" si="18"/>
        <v>432</v>
      </c>
      <c r="M179" s="258">
        <v>41.42</v>
      </c>
      <c r="O179" s="163">
        <v>17.38</v>
      </c>
      <c r="P179" s="163">
        <f t="shared" si="19"/>
        <v>24.040000000000003</v>
      </c>
      <c r="Q179" s="165">
        <f t="shared" si="14"/>
        <v>17893.440000000002</v>
      </c>
      <c r="R179" s="239"/>
      <c r="S179" s="160">
        <v>740</v>
      </c>
      <c r="T179" s="160">
        <v>40.49</v>
      </c>
    </row>
    <row r="180" spans="1:20" ht="31.5" customHeight="1" x14ac:dyDescent="0.25">
      <c r="A180" s="160">
        <v>167</v>
      </c>
      <c r="B180" s="324" t="s">
        <v>746</v>
      </c>
      <c r="C180" s="192" t="s">
        <v>745</v>
      </c>
      <c r="D180" s="151" t="s">
        <v>67</v>
      </c>
      <c r="E180" s="160" t="s">
        <v>744</v>
      </c>
      <c r="G180" s="326">
        <v>3692</v>
      </c>
      <c r="H180" s="322">
        <v>168</v>
      </c>
      <c r="I180" s="316" t="s">
        <v>1708</v>
      </c>
      <c r="J180" s="318" t="s">
        <v>1604</v>
      </c>
      <c r="K180" s="320"/>
      <c r="L180" s="326">
        <f t="shared" si="18"/>
        <v>3692</v>
      </c>
      <c r="M180" s="334">
        <v>33.58</v>
      </c>
      <c r="O180" s="328">
        <f>IF(J180="Land O Lakes", 17.38, 9.93)</f>
        <v>9.93</v>
      </c>
      <c r="P180" s="328">
        <f t="shared" si="19"/>
        <v>23.65</v>
      </c>
      <c r="Q180" s="330">
        <f t="shared" si="14"/>
        <v>123977.36</v>
      </c>
      <c r="R180" s="332" t="s">
        <v>1739</v>
      </c>
      <c r="S180" s="160">
        <v>3773</v>
      </c>
      <c r="T180" s="160">
        <v>32.65</v>
      </c>
    </row>
    <row r="181" spans="1:20" ht="31.5" customHeight="1" x14ac:dyDescent="0.25">
      <c r="A181" s="160">
        <v>168</v>
      </c>
      <c r="B181" s="325"/>
      <c r="C181" s="192" t="s">
        <v>743</v>
      </c>
      <c r="D181" s="151" t="s">
        <v>49</v>
      </c>
      <c r="E181" s="160" t="s">
        <v>742</v>
      </c>
      <c r="G181" s="327" t="e">
        <v>#N/A</v>
      </c>
      <c r="H181" s="323"/>
      <c r="I181" s="317"/>
      <c r="J181" s="319"/>
      <c r="K181" s="321"/>
      <c r="L181" s="327" t="e">
        <f t="shared" si="18"/>
        <v>#N/A</v>
      </c>
      <c r="M181" s="335"/>
      <c r="O181" s="329"/>
      <c r="P181" s="329">
        <f t="shared" si="19"/>
        <v>0</v>
      </c>
      <c r="Q181" s="331"/>
      <c r="R181" s="333"/>
    </row>
    <row r="182" spans="1:20" ht="31.5" customHeight="1" x14ac:dyDescent="0.25">
      <c r="A182" s="160">
        <v>169</v>
      </c>
      <c r="B182" s="152" t="s">
        <v>1492</v>
      </c>
      <c r="C182" s="159" t="s">
        <v>127</v>
      </c>
      <c r="E182" s="160" t="s">
        <v>741</v>
      </c>
      <c r="G182" s="161">
        <v>5402</v>
      </c>
      <c r="H182" s="160">
        <v>100</v>
      </c>
      <c r="I182" s="238" t="s">
        <v>1708</v>
      </c>
      <c r="J182" s="240" t="s">
        <v>1740</v>
      </c>
      <c r="K182" s="241"/>
      <c r="L182" s="161">
        <f t="shared" si="18"/>
        <v>5402</v>
      </c>
      <c r="M182" s="258">
        <v>15.02</v>
      </c>
      <c r="O182" s="164"/>
      <c r="P182" s="163">
        <f t="shared" si="19"/>
        <v>15.02</v>
      </c>
      <c r="Q182" s="165">
        <f t="shared" si="14"/>
        <v>81138.039999999994</v>
      </c>
      <c r="R182" s="239"/>
      <c r="S182" s="160">
        <v>8405</v>
      </c>
      <c r="T182" s="160">
        <v>12.83</v>
      </c>
    </row>
    <row r="183" spans="1:20" ht="31.5" customHeight="1" x14ac:dyDescent="0.25">
      <c r="A183" s="160">
        <v>170</v>
      </c>
      <c r="B183" s="152" t="s">
        <v>740</v>
      </c>
      <c r="C183" s="159" t="s">
        <v>739</v>
      </c>
      <c r="D183" s="151" t="s">
        <v>336</v>
      </c>
      <c r="E183" s="160" t="s">
        <v>738</v>
      </c>
      <c r="G183" s="161">
        <v>88</v>
      </c>
      <c r="H183" s="160">
        <v>18</v>
      </c>
      <c r="I183" s="238" t="s">
        <v>1708</v>
      </c>
      <c r="J183" s="240"/>
      <c r="K183" s="241"/>
      <c r="L183" s="161">
        <f t="shared" si="18"/>
        <v>88</v>
      </c>
      <c r="M183" s="258">
        <v>47.36</v>
      </c>
      <c r="O183" s="164"/>
      <c r="P183" s="163">
        <f t="shared" si="19"/>
        <v>47.36</v>
      </c>
      <c r="Q183" s="165">
        <f t="shared" si="14"/>
        <v>4167.68</v>
      </c>
      <c r="R183" s="239"/>
      <c r="S183" s="160">
        <v>156</v>
      </c>
      <c r="T183" s="160">
        <v>43.96</v>
      </c>
    </row>
    <row r="184" spans="1:20" ht="31.5" customHeight="1" x14ac:dyDescent="0.25">
      <c r="A184" s="160">
        <v>171</v>
      </c>
      <c r="B184" s="152" t="s">
        <v>737</v>
      </c>
      <c r="C184" s="159" t="s">
        <v>127</v>
      </c>
      <c r="E184" s="160" t="s">
        <v>736</v>
      </c>
      <c r="G184" s="161">
        <v>468</v>
      </c>
      <c r="H184" s="160">
        <v>360</v>
      </c>
      <c r="I184" s="238" t="s">
        <v>1708</v>
      </c>
      <c r="J184" s="240" t="s">
        <v>1741</v>
      </c>
      <c r="K184" s="241"/>
      <c r="L184" s="161">
        <f t="shared" si="18"/>
        <v>468</v>
      </c>
      <c r="M184" s="258">
        <v>12.79</v>
      </c>
      <c r="O184" s="164"/>
      <c r="P184" s="163">
        <f t="shared" si="19"/>
        <v>12.79</v>
      </c>
      <c r="Q184" s="165">
        <f t="shared" si="14"/>
        <v>5985.7199999999993</v>
      </c>
      <c r="R184" s="239"/>
      <c r="S184" s="160">
        <v>804</v>
      </c>
      <c r="T184" s="160">
        <v>12.47</v>
      </c>
    </row>
    <row r="185" spans="1:20" ht="31.5" customHeight="1" x14ac:dyDescent="0.25">
      <c r="A185" s="160">
        <v>172</v>
      </c>
      <c r="B185" s="191" t="s">
        <v>1323</v>
      </c>
      <c r="C185" s="192" t="s">
        <v>1324</v>
      </c>
      <c r="D185" s="151" t="s">
        <v>322</v>
      </c>
      <c r="E185" s="160" t="s">
        <v>1525</v>
      </c>
      <c r="F185" s="152" t="s">
        <v>1597</v>
      </c>
      <c r="G185" s="161">
        <v>935</v>
      </c>
      <c r="H185" s="160">
        <v>144</v>
      </c>
      <c r="I185" s="238" t="s">
        <v>1708</v>
      </c>
      <c r="J185" s="240"/>
      <c r="K185" s="241"/>
      <c r="L185" s="161">
        <f t="shared" si="18"/>
        <v>935</v>
      </c>
      <c r="M185" s="258">
        <v>20.68</v>
      </c>
      <c r="O185" s="163">
        <v>6.08</v>
      </c>
      <c r="P185" s="163">
        <f t="shared" si="19"/>
        <v>14.6</v>
      </c>
      <c r="Q185" s="165">
        <f t="shared" si="14"/>
        <v>19335.8</v>
      </c>
      <c r="R185" s="239"/>
      <c r="S185" s="160">
        <v>1418</v>
      </c>
      <c r="T185" s="160">
        <v>22.85</v>
      </c>
    </row>
    <row r="186" spans="1:20" ht="31.5" customHeight="1" x14ac:dyDescent="0.25">
      <c r="A186" s="160">
        <v>173</v>
      </c>
      <c r="B186" s="191" t="s">
        <v>1370</v>
      </c>
      <c r="C186" s="112" t="s">
        <v>1369</v>
      </c>
      <c r="D186" s="151" t="s">
        <v>49</v>
      </c>
      <c r="E186" s="160" t="s">
        <v>1371</v>
      </c>
      <c r="F186" s="152" t="s">
        <v>1372</v>
      </c>
      <c r="G186" s="161">
        <v>90</v>
      </c>
      <c r="H186" s="160">
        <v>80</v>
      </c>
      <c r="I186" s="238" t="s">
        <v>1708</v>
      </c>
      <c r="J186" s="240"/>
      <c r="K186" s="241"/>
      <c r="L186" s="161">
        <f t="shared" si="18"/>
        <v>90</v>
      </c>
      <c r="M186" s="258">
        <v>52.21</v>
      </c>
      <c r="O186" s="163">
        <v>11.92</v>
      </c>
      <c r="P186" s="163">
        <f t="shared" si="19"/>
        <v>40.29</v>
      </c>
      <c r="Q186" s="165">
        <f t="shared" si="14"/>
        <v>4698.8999999999996</v>
      </c>
      <c r="R186" s="239"/>
    </row>
    <row r="187" spans="1:20" ht="31.5" customHeight="1" x14ac:dyDescent="0.25">
      <c r="A187" s="160">
        <v>174</v>
      </c>
      <c r="B187" s="152" t="s">
        <v>1537</v>
      </c>
      <c r="C187" s="159" t="s">
        <v>127</v>
      </c>
      <c r="E187" s="160" t="s">
        <v>735</v>
      </c>
      <c r="G187" s="161">
        <v>251</v>
      </c>
      <c r="H187" s="160">
        <v>30</v>
      </c>
      <c r="I187" s="238" t="s">
        <v>1708</v>
      </c>
      <c r="J187" s="240" t="s">
        <v>1812</v>
      </c>
      <c r="K187" s="241"/>
      <c r="L187" s="161">
        <f t="shared" si="18"/>
        <v>251</v>
      </c>
      <c r="M187" s="258">
        <v>18.03</v>
      </c>
      <c r="O187" s="164"/>
      <c r="P187" s="163">
        <f t="shared" si="19"/>
        <v>18.03</v>
      </c>
      <c r="Q187" s="165">
        <f t="shared" si="14"/>
        <v>4525.5300000000007</v>
      </c>
      <c r="R187" s="239"/>
      <c r="S187" s="160">
        <v>350</v>
      </c>
      <c r="T187" s="160">
        <v>18.54</v>
      </c>
    </row>
    <row r="188" spans="1:20" ht="31.5" customHeight="1" x14ac:dyDescent="0.25">
      <c r="A188" s="160">
        <v>175</v>
      </c>
      <c r="B188" s="152" t="s">
        <v>734</v>
      </c>
      <c r="C188" s="67" t="s">
        <v>733</v>
      </c>
      <c r="E188" s="160" t="s">
        <v>730</v>
      </c>
      <c r="G188" s="161">
        <v>157</v>
      </c>
      <c r="H188" s="160">
        <v>27</v>
      </c>
      <c r="I188" s="238" t="s">
        <v>1708</v>
      </c>
      <c r="J188" s="240"/>
      <c r="K188" s="241"/>
      <c r="L188" s="161">
        <f t="shared" si="18"/>
        <v>157</v>
      </c>
      <c r="M188" s="258">
        <v>10.76</v>
      </c>
      <c r="O188" s="164"/>
      <c r="P188" s="163">
        <f t="shared" si="19"/>
        <v>10.76</v>
      </c>
      <c r="Q188" s="165">
        <f t="shared" si="14"/>
        <v>1689.32</v>
      </c>
      <c r="R188" s="239"/>
      <c r="S188" s="160">
        <v>364</v>
      </c>
      <c r="T188" s="160">
        <v>9.73</v>
      </c>
    </row>
    <row r="189" spans="1:20" ht="31.5" customHeight="1" x14ac:dyDescent="0.25">
      <c r="A189" s="160">
        <v>176</v>
      </c>
      <c r="B189" s="152" t="s">
        <v>732</v>
      </c>
      <c r="C189" s="67" t="s">
        <v>731</v>
      </c>
      <c r="E189" s="160" t="s">
        <v>730</v>
      </c>
      <c r="G189" s="161">
        <v>654</v>
      </c>
      <c r="H189" s="160">
        <v>27</v>
      </c>
      <c r="I189" s="238" t="s">
        <v>1708</v>
      </c>
      <c r="J189" s="240"/>
      <c r="K189" s="241"/>
      <c r="L189" s="161">
        <f t="shared" si="18"/>
        <v>654</v>
      </c>
      <c r="M189" s="258">
        <v>11.18</v>
      </c>
      <c r="O189" s="164"/>
      <c r="P189" s="163">
        <f t="shared" si="19"/>
        <v>11.18</v>
      </c>
      <c r="Q189" s="165">
        <f t="shared" si="14"/>
        <v>7311.72</v>
      </c>
      <c r="R189" s="239"/>
      <c r="S189" s="160">
        <v>1092</v>
      </c>
      <c r="T189" s="160">
        <v>10.14</v>
      </c>
    </row>
    <row r="190" spans="1:20" ht="31.5" customHeight="1" x14ac:dyDescent="0.25">
      <c r="A190" s="160">
        <v>177</v>
      </c>
      <c r="B190" s="191" t="s">
        <v>729</v>
      </c>
      <c r="C190" s="192" t="s">
        <v>728</v>
      </c>
      <c r="D190" s="151" t="s">
        <v>67</v>
      </c>
      <c r="E190" s="160" t="s">
        <v>727</v>
      </c>
      <c r="F190" s="152" t="s">
        <v>726</v>
      </c>
      <c r="G190" s="161">
        <v>285</v>
      </c>
      <c r="H190" s="160">
        <v>140</v>
      </c>
      <c r="I190" s="238" t="s">
        <v>1708</v>
      </c>
      <c r="J190" s="240"/>
      <c r="K190" s="241"/>
      <c r="L190" s="161">
        <f t="shared" si="18"/>
        <v>285</v>
      </c>
      <c r="M190" s="258">
        <v>69.47</v>
      </c>
      <c r="O190" s="163">
        <v>14.76</v>
      </c>
      <c r="P190" s="163">
        <f t="shared" si="19"/>
        <v>54.71</v>
      </c>
      <c r="Q190" s="165">
        <f t="shared" si="14"/>
        <v>19798.95</v>
      </c>
      <c r="R190" s="239"/>
      <c r="S190" s="160">
        <v>252</v>
      </c>
      <c r="T190" s="160">
        <v>68.09</v>
      </c>
    </row>
    <row r="191" spans="1:20" ht="31.5" customHeight="1" x14ac:dyDescent="0.25">
      <c r="A191" s="160">
        <v>178</v>
      </c>
      <c r="B191" s="191" t="s">
        <v>1700</v>
      </c>
      <c r="C191" s="112" t="s">
        <v>1364</v>
      </c>
      <c r="D191" s="151" t="s">
        <v>49</v>
      </c>
      <c r="E191" s="160" t="s">
        <v>1360</v>
      </c>
      <c r="F191" s="152" t="s">
        <v>1361</v>
      </c>
      <c r="G191" s="161">
        <v>167</v>
      </c>
      <c r="H191" s="160">
        <v>262</v>
      </c>
      <c r="I191" s="238" t="s">
        <v>1708</v>
      </c>
      <c r="J191" s="240"/>
      <c r="K191" s="241"/>
      <c r="L191" s="161">
        <f t="shared" si="18"/>
        <v>167</v>
      </c>
      <c r="M191" s="258">
        <v>56.75</v>
      </c>
      <c r="O191" s="163">
        <v>13.42</v>
      </c>
      <c r="P191" s="163">
        <f t="shared" si="19"/>
        <v>43.33</v>
      </c>
      <c r="Q191" s="165">
        <f t="shared" si="14"/>
        <v>9477.25</v>
      </c>
      <c r="R191" s="239"/>
      <c r="S191" s="160">
        <v>231</v>
      </c>
      <c r="T191" s="160">
        <v>70.25</v>
      </c>
    </row>
    <row r="192" spans="1:20" ht="31.5" customHeight="1" x14ac:dyDescent="0.25">
      <c r="A192" s="160">
        <v>179</v>
      </c>
      <c r="B192" s="191" t="s">
        <v>725</v>
      </c>
      <c r="C192" s="112" t="s">
        <v>1363</v>
      </c>
      <c r="D192" s="151" t="s">
        <v>49</v>
      </c>
      <c r="E192" s="160" t="s">
        <v>1633</v>
      </c>
      <c r="F192" s="152" t="s">
        <v>1362</v>
      </c>
      <c r="G192" s="161">
        <v>823</v>
      </c>
      <c r="H192" s="160">
        <v>263</v>
      </c>
      <c r="I192" s="238" t="s">
        <v>1708</v>
      </c>
      <c r="J192" s="240"/>
      <c r="K192" s="241"/>
      <c r="L192" s="161">
        <f t="shared" si="18"/>
        <v>823</v>
      </c>
      <c r="M192" s="258">
        <v>58.33</v>
      </c>
      <c r="O192" s="163">
        <v>24.83</v>
      </c>
      <c r="P192" s="163">
        <f t="shared" si="19"/>
        <v>33.5</v>
      </c>
      <c r="Q192" s="165">
        <f t="shared" si="14"/>
        <v>48005.59</v>
      </c>
      <c r="R192" s="239"/>
      <c r="S192" s="160">
        <v>1394</v>
      </c>
      <c r="T192" s="160">
        <v>64.959999999999994</v>
      </c>
    </row>
    <row r="193" spans="1:20" ht="31.5" customHeight="1" x14ac:dyDescent="0.25">
      <c r="A193" s="160">
        <v>180</v>
      </c>
      <c r="B193" s="191" t="s">
        <v>1367</v>
      </c>
      <c r="C193" s="112" t="s">
        <v>1368</v>
      </c>
      <c r="D193" s="151" t="s">
        <v>49</v>
      </c>
      <c r="E193" s="160" t="s">
        <v>1365</v>
      </c>
      <c r="F193" s="152" t="s">
        <v>1366</v>
      </c>
      <c r="G193" s="161">
        <v>188</v>
      </c>
      <c r="H193" s="160">
        <v>240</v>
      </c>
      <c r="I193" s="238" t="s">
        <v>1708</v>
      </c>
      <c r="J193" s="240"/>
      <c r="K193" s="241"/>
      <c r="L193" s="161">
        <f t="shared" si="18"/>
        <v>188</v>
      </c>
      <c r="M193" s="258">
        <v>58.91</v>
      </c>
      <c r="O193" s="163">
        <v>24.83</v>
      </c>
      <c r="P193" s="163">
        <f t="shared" si="19"/>
        <v>34.08</v>
      </c>
      <c r="Q193" s="165">
        <f t="shared" si="14"/>
        <v>11075.08</v>
      </c>
      <c r="R193" s="239"/>
      <c r="S193" s="160">
        <v>533</v>
      </c>
      <c r="T193" s="160">
        <v>64.959999999999994</v>
      </c>
    </row>
    <row r="194" spans="1:20" ht="31.5" customHeight="1" x14ac:dyDescent="0.25">
      <c r="A194" s="160">
        <v>181</v>
      </c>
      <c r="B194" s="152" t="s">
        <v>724</v>
      </c>
      <c r="C194" s="159" t="s">
        <v>723</v>
      </c>
      <c r="D194" s="151" t="s">
        <v>28</v>
      </c>
      <c r="E194" s="160" t="s">
        <v>722</v>
      </c>
      <c r="F194" s="152" t="s">
        <v>721</v>
      </c>
      <c r="G194" s="161">
        <v>603</v>
      </c>
      <c r="H194" s="160">
        <v>12</v>
      </c>
      <c r="I194" s="238" t="s">
        <v>1708</v>
      </c>
      <c r="J194" s="240"/>
      <c r="K194" s="241"/>
      <c r="L194" s="161">
        <f t="shared" si="18"/>
        <v>603</v>
      </c>
      <c r="M194" s="258">
        <v>32.53</v>
      </c>
      <c r="O194" s="164"/>
      <c r="P194" s="163">
        <f t="shared" si="19"/>
        <v>32.53</v>
      </c>
      <c r="Q194" s="165">
        <f t="shared" si="14"/>
        <v>19615.59</v>
      </c>
      <c r="R194" s="239"/>
      <c r="S194" s="160">
        <v>1009</v>
      </c>
      <c r="T194" s="160">
        <v>31.63</v>
      </c>
    </row>
    <row r="195" spans="1:20" ht="31.5" customHeight="1" x14ac:dyDescent="0.25">
      <c r="A195" s="322">
        <v>182</v>
      </c>
      <c r="B195" s="338" t="s">
        <v>718</v>
      </c>
      <c r="C195" s="109" t="s">
        <v>720</v>
      </c>
      <c r="D195" s="61" t="s">
        <v>247</v>
      </c>
      <c r="E195" s="62" t="s">
        <v>213</v>
      </c>
      <c r="F195" s="63" t="s">
        <v>719</v>
      </c>
      <c r="G195" s="326">
        <v>1544</v>
      </c>
      <c r="H195" s="322">
        <v>20</v>
      </c>
      <c r="I195" s="356" t="s">
        <v>1708</v>
      </c>
      <c r="J195" s="318" t="s">
        <v>1742</v>
      </c>
      <c r="K195" s="320"/>
      <c r="L195" s="326">
        <f t="shared" si="18"/>
        <v>1544</v>
      </c>
      <c r="M195" s="334">
        <v>18.3</v>
      </c>
      <c r="N195" s="63"/>
      <c r="O195" s="354"/>
      <c r="P195" s="328">
        <f t="shared" si="19"/>
        <v>18.3</v>
      </c>
      <c r="Q195" s="330">
        <f t="shared" si="14"/>
        <v>28255.200000000001</v>
      </c>
      <c r="R195" s="332"/>
      <c r="S195" s="160">
        <v>2062</v>
      </c>
      <c r="T195" s="160">
        <v>17.48</v>
      </c>
    </row>
    <row r="196" spans="1:20" ht="31.5" customHeight="1" x14ac:dyDescent="0.25">
      <c r="A196" s="323"/>
      <c r="B196" s="339"/>
      <c r="C196" s="109" t="s">
        <v>717</v>
      </c>
      <c r="D196" s="61" t="s">
        <v>75</v>
      </c>
      <c r="E196" s="62" t="s">
        <v>716</v>
      </c>
      <c r="F196" s="63" t="s">
        <v>715</v>
      </c>
      <c r="G196" s="327" t="e">
        <v>#N/A</v>
      </c>
      <c r="H196" s="323"/>
      <c r="I196" s="357"/>
      <c r="J196" s="319"/>
      <c r="K196" s="321"/>
      <c r="L196" s="327" t="e">
        <f t="shared" si="18"/>
        <v>#N/A</v>
      </c>
      <c r="M196" s="335"/>
      <c r="N196" s="63"/>
      <c r="O196" s="355"/>
      <c r="P196" s="329">
        <f t="shared" si="19"/>
        <v>0</v>
      </c>
      <c r="Q196" s="331"/>
      <c r="R196" s="333"/>
    </row>
    <row r="197" spans="1:20" ht="31.5" customHeight="1" x14ac:dyDescent="0.25">
      <c r="A197" s="160">
        <v>183</v>
      </c>
      <c r="B197" s="152" t="s">
        <v>714</v>
      </c>
      <c r="C197" s="159" t="s">
        <v>713</v>
      </c>
      <c r="D197" s="151" t="s">
        <v>75</v>
      </c>
      <c r="E197" s="160" t="s">
        <v>712</v>
      </c>
      <c r="F197" s="152" t="s">
        <v>711</v>
      </c>
      <c r="G197" s="161">
        <v>694</v>
      </c>
      <c r="H197" s="160">
        <v>12</v>
      </c>
      <c r="I197" s="238" t="s">
        <v>1708</v>
      </c>
      <c r="J197" s="240"/>
      <c r="K197" s="241"/>
      <c r="L197" s="161">
        <f t="shared" si="18"/>
        <v>694</v>
      </c>
      <c r="M197" s="258">
        <v>5.57</v>
      </c>
      <c r="O197" s="164"/>
      <c r="P197" s="163">
        <f t="shared" si="19"/>
        <v>5.57</v>
      </c>
      <c r="Q197" s="165">
        <f t="shared" si="14"/>
        <v>3865.5800000000004</v>
      </c>
      <c r="R197" s="239"/>
      <c r="S197" s="160">
        <v>1266</v>
      </c>
      <c r="T197" s="160">
        <v>6.42</v>
      </c>
    </row>
    <row r="198" spans="1:20" ht="31.5" customHeight="1" x14ac:dyDescent="0.25">
      <c r="A198" s="160">
        <v>184</v>
      </c>
      <c r="B198" s="152" t="s">
        <v>710</v>
      </c>
      <c r="C198" s="159" t="s">
        <v>709</v>
      </c>
      <c r="D198" s="151" t="s">
        <v>75</v>
      </c>
      <c r="E198" s="160" t="s">
        <v>703</v>
      </c>
      <c r="F198" s="152" t="s">
        <v>706</v>
      </c>
      <c r="G198" s="161">
        <v>399</v>
      </c>
      <c r="H198" s="160">
        <v>12</v>
      </c>
      <c r="I198" s="238" t="s">
        <v>1708</v>
      </c>
      <c r="J198" s="240"/>
      <c r="K198" s="241"/>
      <c r="L198" s="161">
        <f t="shared" si="18"/>
        <v>399</v>
      </c>
      <c r="M198" s="258">
        <v>8.15</v>
      </c>
      <c r="O198" s="164"/>
      <c r="P198" s="163">
        <f t="shared" si="19"/>
        <v>8.15</v>
      </c>
      <c r="Q198" s="165">
        <f t="shared" si="14"/>
        <v>3251.8500000000004</v>
      </c>
      <c r="R198" s="239"/>
      <c r="S198" s="160">
        <v>1105</v>
      </c>
      <c r="T198" s="160">
        <v>7.92</v>
      </c>
    </row>
    <row r="199" spans="1:20" ht="31.5" customHeight="1" x14ac:dyDescent="0.25">
      <c r="A199" s="160">
        <v>185</v>
      </c>
      <c r="B199" s="152" t="s">
        <v>708</v>
      </c>
      <c r="C199" s="159" t="s">
        <v>707</v>
      </c>
      <c r="D199" s="151" t="s">
        <v>75</v>
      </c>
      <c r="E199" s="160" t="s">
        <v>703</v>
      </c>
      <c r="F199" s="152" t="s">
        <v>706</v>
      </c>
      <c r="G199" s="161">
        <v>504</v>
      </c>
      <c r="H199" s="160">
        <v>12</v>
      </c>
      <c r="I199" s="238" t="s">
        <v>1708</v>
      </c>
      <c r="J199" s="240"/>
      <c r="K199" s="241"/>
      <c r="L199" s="161">
        <f t="shared" si="18"/>
        <v>504</v>
      </c>
      <c r="M199" s="258">
        <v>8.15</v>
      </c>
      <c r="O199" s="164"/>
      <c r="P199" s="163">
        <f t="shared" si="19"/>
        <v>8.15</v>
      </c>
      <c r="Q199" s="165">
        <f t="shared" ref="Q199:Q262" si="20">M199*L199</f>
        <v>4107.6000000000004</v>
      </c>
      <c r="R199" s="239"/>
    </row>
    <row r="200" spans="1:20" ht="31.5" customHeight="1" x14ac:dyDescent="0.25">
      <c r="A200" s="160">
        <v>186</v>
      </c>
      <c r="B200" s="152" t="s">
        <v>705</v>
      </c>
      <c r="C200" s="159" t="s">
        <v>704</v>
      </c>
      <c r="D200" s="151" t="s">
        <v>75</v>
      </c>
      <c r="E200" s="160" t="s">
        <v>703</v>
      </c>
      <c r="F200" s="152" t="s">
        <v>702</v>
      </c>
      <c r="G200" s="161">
        <v>619</v>
      </c>
      <c r="H200" s="160">
        <v>12</v>
      </c>
      <c r="I200" s="238" t="s">
        <v>1708</v>
      </c>
      <c r="J200" s="240"/>
      <c r="K200" s="241"/>
      <c r="L200" s="161">
        <f t="shared" si="18"/>
        <v>619</v>
      </c>
      <c r="M200" s="258">
        <v>8.15</v>
      </c>
      <c r="O200" s="164"/>
      <c r="P200" s="163">
        <f t="shared" si="19"/>
        <v>8.15</v>
      </c>
      <c r="Q200" s="165">
        <f t="shared" si="20"/>
        <v>5044.8500000000004</v>
      </c>
      <c r="R200" s="239"/>
    </row>
    <row r="201" spans="1:20" ht="31.5" customHeight="1" x14ac:dyDescent="0.25">
      <c r="A201" s="160">
        <v>187</v>
      </c>
      <c r="B201" s="152" t="s">
        <v>701</v>
      </c>
      <c r="C201" s="159" t="s">
        <v>700</v>
      </c>
      <c r="E201" s="160" t="s">
        <v>699</v>
      </c>
      <c r="G201" s="161">
        <v>490</v>
      </c>
      <c r="H201" s="160">
        <v>192</v>
      </c>
      <c r="I201" s="238" t="s">
        <v>1708</v>
      </c>
      <c r="J201" s="240"/>
      <c r="K201" s="241"/>
      <c r="L201" s="161">
        <f t="shared" si="18"/>
        <v>490</v>
      </c>
      <c r="M201" s="258">
        <v>17.93</v>
      </c>
      <c r="O201" s="164"/>
      <c r="P201" s="163">
        <f t="shared" si="19"/>
        <v>17.93</v>
      </c>
      <c r="Q201" s="165">
        <f t="shared" si="20"/>
        <v>8785.7000000000007</v>
      </c>
      <c r="R201" s="239"/>
      <c r="S201" s="160">
        <v>786</v>
      </c>
      <c r="T201" s="160">
        <v>15.18</v>
      </c>
    </row>
    <row r="202" spans="1:20" ht="31.5" customHeight="1" x14ac:dyDescent="0.25">
      <c r="A202" s="160">
        <v>188</v>
      </c>
      <c r="B202" s="152" t="s">
        <v>698</v>
      </c>
      <c r="C202" s="159" t="s">
        <v>697</v>
      </c>
      <c r="D202" s="151" t="s">
        <v>1265</v>
      </c>
      <c r="E202" s="160" t="s">
        <v>694</v>
      </c>
      <c r="F202" s="152" t="s">
        <v>693</v>
      </c>
      <c r="G202" s="161">
        <v>1596</v>
      </c>
      <c r="H202" s="160">
        <v>384</v>
      </c>
      <c r="I202" s="238" t="s">
        <v>1708</v>
      </c>
      <c r="J202" s="240"/>
      <c r="K202" s="241"/>
      <c r="L202" s="161">
        <f t="shared" si="18"/>
        <v>1596</v>
      </c>
      <c r="M202" s="258">
        <v>23.18</v>
      </c>
      <c r="O202" s="164"/>
      <c r="P202" s="163">
        <f t="shared" si="19"/>
        <v>23.18</v>
      </c>
      <c r="Q202" s="165">
        <f t="shared" si="20"/>
        <v>36995.279999999999</v>
      </c>
      <c r="R202" s="239"/>
      <c r="S202" s="160">
        <v>1772</v>
      </c>
      <c r="T202" s="160">
        <v>20.75</v>
      </c>
    </row>
    <row r="203" spans="1:20" ht="31.5" customHeight="1" x14ac:dyDescent="0.25">
      <c r="A203" s="160">
        <v>189</v>
      </c>
      <c r="B203" s="152" t="s">
        <v>696</v>
      </c>
      <c r="C203" s="91" t="s">
        <v>695</v>
      </c>
      <c r="D203" s="151" t="s">
        <v>1265</v>
      </c>
      <c r="E203" s="160" t="s">
        <v>694</v>
      </c>
      <c r="F203" s="152" t="s">
        <v>693</v>
      </c>
      <c r="G203" s="161">
        <v>3841</v>
      </c>
      <c r="H203" s="160">
        <v>384</v>
      </c>
      <c r="I203" s="238" t="s">
        <v>1708</v>
      </c>
      <c r="J203" s="240"/>
      <c r="K203" s="241"/>
      <c r="L203" s="161">
        <f t="shared" si="18"/>
        <v>3841</v>
      </c>
      <c r="M203" s="258">
        <v>23.18</v>
      </c>
      <c r="O203" s="164"/>
      <c r="P203" s="163">
        <f t="shared" si="19"/>
        <v>23.18</v>
      </c>
      <c r="Q203" s="165">
        <f t="shared" si="20"/>
        <v>89034.38</v>
      </c>
      <c r="R203" s="239"/>
      <c r="S203" s="160">
        <v>3991</v>
      </c>
      <c r="T203" s="160">
        <v>20.75</v>
      </c>
    </row>
    <row r="204" spans="1:20" ht="31.5" customHeight="1" x14ac:dyDescent="0.25">
      <c r="A204" s="160">
        <v>190</v>
      </c>
      <c r="B204" s="152" t="s">
        <v>1493</v>
      </c>
      <c r="C204" s="159" t="s">
        <v>692</v>
      </c>
      <c r="D204" s="151" t="s">
        <v>75</v>
      </c>
      <c r="E204" s="160" t="s">
        <v>687</v>
      </c>
      <c r="F204" s="152" t="s">
        <v>124</v>
      </c>
      <c r="G204" s="161">
        <v>3323</v>
      </c>
      <c r="H204" s="160">
        <v>48</v>
      </c>
      <c r="I204" s="238" t="s">
        <v>1708</v>
      </c>
      <c r="J204" s="240"/>
      <c r="K204" s="241"/>
      <c r="L204" s="161">
        <f t="shared" si="18"/>
        <v>3323</v>
      </c>
      <c r="M204" s="258">
        <v>9.98</v>
      </c>
      <c r="O204" s="164"/>
      <c r="P204" s="163">
        <f t="shared" si="19"/>
        <v>9.98</v>
      </c>
      <c r="Q204" s="165">
        <f t="shared" si="20"/>
        <v>33163.54</v>
      </c>
      <c r="R204" s="239"/>
      <c r="S204" s="160">
        <v>5888</v>
      </c>
      <c r="T204" s="160">
        <v>10</v>
      </c>
    </row>
    <row r="205" spans="1:20" ht="31.5" customHeight="1" x14ac:dyDescent="0.25">
      <c r="A205" s="160">
        <v>191</v>
      </c>
      <c r="B205" s="152" t="s">
        <v>1494</v>
      </c>
      <c r="C205" s="159" t="s">
        <v>691</v>
      </c>
      <c r="D205" s="151" t="s">
        <v>75</v>
      </c>
      <c r="E205" s="160" t="s">
        <v>687</v>
      </c>
      <c r="F205" s="152" t="s">
        <v>124</v>
      </c>
      <c r="G205" s="161">
        <v>4277</v>
      </c>
      <c r="H205" s="160">
        <v>48</v>
      </c>
      <c r="I205" s="238" t="s">
        <v>1708</v>
      </c>
      <c r="J205" s="240"/>
      <c r="K205" s="241"/>
      <c r="L205" s="161">
        <f t="shared" si="18"/>
        <v>4277</v>
      </c>
      <c r="M205" s="258">
        <v>9.98</v>
      </c>
      <c r="O205" s="164"/>
      <c r="P205" s="163">
        <f t="shared" si="19"/>
        <v>9.98</v>
      </c>
      <c r="Q205" s="165">
        <f t="shared" si="20"/>
        <v>42684.46</v>
      </c>
      <c r="R205" s="239"/>
      <c r="S205" s="160">
        <v>7160</v>
      </c>
      <c r="T205" s="160">
        <v>10</v>
      </c>
    </row>
    <row r="206" spans="1:20" ht="31.5" customHeight="1" x14ac:dyDescent="0.25">
      <c r="A206" s="160">
        <v>192</v>
      </c>
      <c r="B206" s="102" t="s">
        <v>1425</v>
      </c>
      <c r="C206" s="101" t="s">
        <v>1426</v>
      </c>
      <c r="D206" s="103" t="s">
        <v>1265</v>
      </c>
      <c r="E206" s="104" t="s">
        <v>1427</v>
      </c>
      <c r="F206" s="83" t="s">
        <v>1428</v>
      </c>
      <c r="G206" s="161">
        <v>819</v>
      </c>
      <c r="H206" s="160">
        <v>48</v>
      </c>
      <c r="I206" s="238" t="s">
        <v>1708</v>
      </c>
      <c r="J206" s="240"/>
      <c r="K206" s="241"/>
      <c r="L206" s="161">
        <f t="shared" si="18"/>
        <v>819</v>
      </c>
      <c r="M206" s="258">
        <v>16.559999999999999</v>
      </c>
      <c r="O206" s="164"/>
      <c r="P206" s="163">
        <f t="shared" si="19"/>
        <v>16.559999999999999</v>
      </c>
      <c r="Q206" s="165">
        <f t="shared" si="20"/>
        <v>13562.64</v>
      </c>
      <c r="R206" s="239"/>
    </row>
    <row r="207" spans="1:20" ht="31.5" customHeight="1" x14ac:dyDescent="0.25">
      <c r="A207" s="160">
        <v>193</v>
      </c>
      <c r="B207" s="152" t="s">
        <v>1495</v>
      </c>
      <c r="C207" s="159" t="s">
        <v>690</v>
      </c>
      <c r="D207" s="151" t="s">
        <v>75</v>
      </c>
      <c r="E207" s="160" t="s">
        <v>687</v>
      </c>
      <c r="F207" s="152" t="s">
        <v>124</v>
      </c>
      <c r="G207" s="161">
        <v>4072</v>
      </c>
      <c r="H207" s="160">
        <v>48</v>
      </c>
      <c r="I207" s="238" t="s">
        <v>1708</v>
      </c>
      <c r="J207" s="240"/>
      <c r="K207" s="241"/>
      <c r="L207" s="161">
        <f t="shared" si="18"/>
        <v>4072</v>
      </c>
      <c r="M207" s="258">
        <v>9.98</v>
      </c>
      <c r="O207" s="164"/>
      <c r="P207" s="163">
        <f t="shared" si="19"/>
        <v>9.98</v>
      </c>
      <c r="Q207" s="165">
        <f t="shared" si="20"/>
        <v>40638.560000000005</v>
      </c>
      <c r="R207" s="239"/>
      <c r="S207" s="160">
        <v>4698</v>
      </c>
      <c r="T207" s="160">
        <v>10</v>
      </c>
    </row>
    <row r="208" spans="1:20" ht="31.5" customHeight="1" x14ac:dyDescent="0.25">
      <c r="A208" s="160">
        <v>194</v>
      </c>
      <c r="B208" s="152" t="s">
        <v>689</v>
      </c>
      <c r="C208" s="159" t="s">
        <v>688</v>
      </c>
      <c r="E208" s="160" t="s">
        <v>687</v>
      </c>
      <c r="F208" s="152" t="s">
        <v>686</v>
      </c>
      <c r="G208" s="161">
        <v>489</v>
      </c>
      <c r="H208" s="160">
        <v>48</v>
      </c>
      <c r="I208" s="238" t="s">
        <v>1708</v>
      </c>
      <c r="J208" s="240"/>
      <c r="K208" s="241"/>
      <c r="L208" s="161">
        <f t="shared" si="18"/>
        <v>489</v>
      </c>
      <c r="M208" s="258">
        <v>23.91</v>
      </c>
      <c r="O208" s="164"/>
      <c r="P208" s="163">
        <f t="shared" si="19"/>
        <v>23.91</v>
      </c>
      <c r="Q208" s="165">
        <f t="shared" si="20"/>
        <v>11691.99</v>
      </c>
      <c r="R208" s="239"/>
      <c r="S208" s="160">
        <v>1267</v>
      </c>
      <c r="T208" s="160">
        <v>16.809999999999999</v>
      </c>
    </row>
    <row r="209" spans="1:20" s="174" customFormat="1" ht="31.5" customHeight="1" x14ac:dyDescent="0.25">
      <c r="A209" s="343" t="str">
        <f>"Dressings = "&amp;DOLLAR(SUM(Q210:Q233),2)</f>
        <v>Dressings = $116,836.20</v>
      </c>
      <c r="B209" s="343"/>
      <c r="D209" s="94"/>
      <c r="E209" s="176"/>
      <c r="F209" s="95"/>
      <c r="G209" s="177"/>
      <c r="H209" s="176"/>
      <c r="I209" s="245"/>
      <c r="J209" s="246"/>
      <c r="K209" s="247"/>
      <c r="L209" s="177"/>
      <c r="M209" s="260"/>
      <c r="N209" s="95"/>
      <c r="O209" s="179"/>
      <c r="P209" s="179"/>
      <c r="Q209" s="180">
        <f t="shared" si="20"/>
        <v>0</v>
      </c>
      <c r="R209" s="264"/>
      <c r="S209" s="176"/>
      <c r="T209" s="176"/>
    </row>
    <row r="210" spans="1:20" ht="31.5" customHeight="1" x14ac:dyDescent="0.25">
      <c r="A210" s="160">
        <v>195</v>
      </c>
      <c r="B210" s="152" t="s">
        <v>1382</v>
      </c>
      <c r="C210" s="159" t="s">
        <v>1373</v>
      </c>
      <c r="E210" s="160" t="s">
        <v>1591</v>
      </c>
      <c r="G210" s="161">
        <v>55</v>
      </c>
      <c r="H210" s="160">
        <v>6</v>
      </c>
      <c r="I210" s="238" t="s">
        <v>1708</v>
      </c>
      <c r="J210" s="240" t="s">
        <v>1743</v>
      </c>
      <c r="K210" s="241"/>
      <c r="L210" s="161">
        <f t="shared" si="18"/>
        <v>55</v>
      </c>
      <c r="M210" s="258">
        <v>17.82</v>
      </c>
      <c r="O210" s="164"/>
      <c r="P210" s="163">
        <f t="shared" si="19"/>
        <v>17.82</v>
      </c>
      <c r="Q210" s="165">
        <f t="shared" si="20"/>
        <v>980.1</v>
      </c>
      <c r="R210" s="239"/>
    </row>
    <row r="211" spans="1:20" ht="31.5" customHeight="1" x14ac:dyDescent="0.25">
      <c r="A211" s="160">
        <v>196</v>
      </c>
      <c r="B211" s="152" t="s">
        <v>685</v>
      </c>
      <c r="C211" s="159" t="s">
        <v>684</v>
      </c>
      <c r="D211" s="151" t="s">
        <v>75</v>
      </c>
      <c r="E211" s="160" t="s">
        <v>659</v>
      </c>
      <c r="F211" s="152" t="s">
        <v>658</v>
      </c>
      <c r="G211" s="161">
        <v>385</v>
      </c>
      <c r="H211" s="160">
        <v>60</v>
      </c>
      <c r="I211" s="238" t="s">
        <v>1708</v>
      </c>
      <c r="J211" s="240"/>
      <c r="K211" s="241"/>
      <c r="L211" s="161">
        <f t="shared" si="18"/>
        <v>385</v>
      </c>
      <c r="M211" s="258">
        <v>10.210000000000001</v>
      </c>
      <c r="O211" s="164"/>
      <c r="P211" s="163">
        <f t="shared" si="19"/>
        <v>10.210000000000001</v>
      </c>
      <c r="Q211" s="165">
        <f t="shared" si="20"/>
        <v>3930.8500000000004</v>
      </c>
      <c r="R211" s="239"/>
      <c r="S211" s="160">
        <v>613</v>
      </c>
      <c r="T211" s="160">
        <v>9.2799999999999994</v>
      </c>
    </row>
    <row r="212" spans="1:20" ht="31.5" customHeight="1" x14ac:dyDescent="0.25">
      <c r="A212" s="160">
        <v>197</v>
      </c>
      <c r="B212" s="152" t="s">
        <v>1375</v>
      </c>
      <c r="C212" s="159" t="s">
        <v>1373</v>
      </c>
      <c r="E212" s="160" t="s">
        <v>1374</v>
      </c>
      <c r="G212" s="161">
        <v>40</v>
      </c>
      <c r="H212" s="160">
        <v>4</v>
      </c>
      <c r="I212" s="238" t="s">
        <v>1708</v>
      </c>
      <c r="J212" s="240" t="s">
        <v>1744</v>
      </c>
      <c r="K212" s="241"/>
      <c r="L212" s="161">
        <f t="shared" si="18"/>
        <v>40</v>
      </c>
      <c r="M212" s="258">
        <v>43.02</v>
      </c>
      <c r="O212" s="164"/>
      <c r="P212" s="163">
        <f t="shared" si="19"/>
        <v>43.02</v>
      </c>
      <c r="Q212" s="165">
        <f t="shared" si="20"/>
        <v>1720.8000000000002</v>
      </c>
      <c r="R212" s="239"/>
    </row>
    <row r="213" spans="1:20" ht="31.5" customHeight="1" x14ac:dyDescent="0.25">
      <c r="A213" s="160">
        <v>198</v>
      </c>
      <c r="B213" s="152" t="s">
        <v>1377</v>
      </c>
      <c r="C213" s="159" t="s">
        <v>1373</v>
      </c>
      <c r="E213" s="160" t="s">
        <v>1591</v>
      </c>
      <c r="G213" s="161">
        <v>60</v>
      </c>
      <c r="H213" s="160">
        <v>6</v>
      </c>
      <c r="I213" s="238" t="s">
        <v>1708</v>
      </c>
      <c r="J213" s="240" t="s">
        <v>1745</v>
      </c>
      <c r="K213" s="241"/>
      <c r="L213" s="161">
        <f t="shared" si="18"/>
        <v>60</v>
      </c>
      <c r="M213" s="258">
        <v>27.14</v>
      </c>
      <c r="O213" s="164"/>
      <c r="P213" s="163">
        <f t="shared" si="19"/>
        <v>27.14</v>
      </c>
      <c r="Q213" s="165">
        <f t="shared" si="20"/>
        <v>1628.4</v>
      </c>
      <c r="R213" s="239"/>
    </row>
    <row r="214" spans="1:20" ht="31.5" customHeight="1" x14ac:dyDescent="0.25">
      <c r="A214" s="160">
        <v>199</v>
      </c>
      <c r="B214" s="152" t="s">
        <v>1538</v>
      </c>
      <c r="C214" s="159" t="s">
        <v>683</v>
      </c>
      <c r="D214" s="151" t="s">
        <v>28</v>
      </c>
      <c r="E214" s="160" t="s">
        <v>669</v>
      </c>
      <c r="F214" s="152" t="s">
        <v>658</v>
      </c>
      <c r="G214" s="161">
        <v>228</v>
      </c>
      <c r="H214" s="160">
        <v>246</v>
      </c>
      <c r="I214" s="238"/>
      <c r="J214" s="240"/>
      <c r="K214" s="241"/>
      <c r="L214" s="161">
        <f t="shared" si="18"/>
        <v>228</v>
      </c>
      <c r="M214" s="258"/>
      <c r="O214" s="164"/>
      <c r="P214" s="163">
        <f t="shared" si="19"/>
        <v>0</v>
      </c>
      <c r="Q214" s="165">
        <f t="shared" si="20"/>
        <v>0</v>
      </c>
      <c r="R214" s="239" t="s">
        <v>1714</v>
      </c>
      <c r="S214" s="160">
        <v>216</v>
      </c>
      <c r="T214" s="160">
        <v>19.649999999999999</v>
      </c>
    </row>
    <row r="215" spans="1:20" ht="31.5" customHeight="1" x14ac:dyDescent="0.25">
      <c r="A215" s="160">
        <v>200</v>
      </c>
      <c r="B215" s="152" t="s">
        <v>1539</v>
      </c>
      <c r="C215" s="159" t="s">
        <v>682</v>
      </c>
      <c r="D215" s="151" t="s">
        <v>75</v>
      </c>
      <c r="E215" s="160" t="s">
        <v>659</v>
      </c>
      <c r="F215" s="152" t="s">
        <v>658</v>
      </c>
      <c r="G215" s="161">
        <v>563</v>
      </c>
      <c r="H215" s="160">
        <v>60</v>
      </c>
      <c r="I215" s="238" t="s">
        <v>1708</v>
      </c>
      <c r="J215" s="240"/>
      <c r="K215" s="241"/>
      <c r="L215" s="161">
        <f t="shared" si="18"/>
        <v>563</v>
      </c>
      <c r="M215" s="258">
        <v>11.5</v>
      </c>
      <c r="O215" s="164"/>
      <c r="P215" s="163">
        <f t="shared" si="19"/>
        <v>11.5</v>
      </c>
      <c r="Q215" s="165">
        <f t="shared" si="20"/>
        <v>6474.5</v>
      </c>
      <c r="R215" s="239"/>
      <c r="S215" s="160">
        <v>285</v>
      </c>
      <c r="T215" s="160">
        <v>10.82</v>
      </c>
    </row>
    <row r="216" spans="1:20" ht="31.5" customHeight="1" x14ac:dyDescent="0.25">
      <c r="A216" s="160">
        <v>201</v>
      </c>
      <c r="B216" s="152" t="s">
        <v>1540</v>
      </c>
      <c r="C216" s="159" t="s">
        <v>1373</v>
      </c>
      <c r="E216" s="160" t="s">
        <v>1591</v>
      </c>
      <c r="G216" s="161">
        <v>82</v>
      </c>
      <c r="H216" s="160">
        <v>6</v>
      </c>
      <c r="I216" s="238" t="s">
        <v>1708</v>
      </c>
      <c r="J216" s="240" t="s">
        <v>1752</v>
      </c>
      <c r="K216" s="241"/>
      <c r="L216" s="161">
        <f t="shared" si="18"/>
        <v>82</v>
      </c>
      <c r="M216" s="258">
        <v>22.09</v>
      </c>
      <c r="O216" s="164"/>
      <c r="P216" s="163">
        <f t="shared" si="19"/>
        <v>22.09</v>
      </c>
      <c r="Q216" s="165">
        <f t="shared" si="20"/>
        <v>1811.3799999999999</v>
      </c>
      <c r="R216" s="239"/>
    </row>
    <row r="217" spans="1:20" ht="31.5" customHeight="1" x14ac:dyDescent="0.25">
      <c r="A217" s="160">
        <v>202</v>
      </c>
      <c r="B217" s="152" t="s">
        <v>1378</v>
      </c>
      <c r="C217" s="159" t="s">
        <v>1373</v>
      </c>
      <c r="E217" s="160" t="s">
        <v>1591</v>
      </c>
      <c r="G217" s="161">
        <v>225</v>
      </c>
      <c r="H217" s="160">
        <v>6</v>
      </c>
      <c r="I217" s="238" t="s">
        <v>1708</v>
      </c>
      <c r="J217" s="240" t="s">
        <v>1746</v>
      </c>
      <c r="K217" s="241"/>
      <c r="L217" s="161">
        <f t="shared" si="18"/>
        <v>225</v>
      </c>
      <c r="M217" s="258">
        <v>17.239999999999998</v>
      </c>
      <c r="O217" s="164"/>
      <c r="P217" s="163">
        <f t="shared" si="19"/>
        <v>17.239999999999998</v>
      </c>
      <c r="Q217" s="165">
        <f t="shared" si="20"/>
        <v>3878.9999999999995</v>
      </c>
      <c r="R217" s="239"/>
    </row>
    <row r="218" spans="1:20" ht="31.5" customHeight="1" x14ac:dyDescent="0.25">
      <c r="A218" s="160">
        <v>203</v>
      </c>
      <c r="B218" s="152" t="s">
        <v>681</v>
      </c>
      <c r="C218" s="159" t="s">
        <v>680</v>
      </c>
      <c r="D218" s="151" t="s">
        <v>75</v>
      </c>
      <c r="E218" s="160" t="s">
        <v>659</v>
      </c>
      <c r="F218" s="152" t="s">
        <v>658</v>
      </c>
      <c r="G218" s="161">
        <v>336</v>
      </c>
      <c r="H218" s="160">
        <v>60</v>
      </c>
      <c r="I218" s="238" t="s">
        <v>1708</v>
      </c>
      <c r="J218" s="240"/>
      <c r="K218" s="241"/>
      <c r="L218" s="161">
        <f t="shared" si="18"/>
        <v>336</v>
      </c>
      <c r="M218" s="258">
        <v>10.18</v>
      </c>
      <c r="O218" s="164"/>
      <c r="P218" s="163">
        <f t="shared" si="19"/>
        <v>10.18</v>
      </c>
      <c r="Q218" s="165">
        <f t="shared" si="20"/>
        <v>3420.48</v>
      </c>
      <c r="R218" s="239"/>
      <c r="S218" s="160">
        <v>354</v>
      </c>
      <c r="T218" s="160">
        <v>9.3699999999999992</v>
      </c>
    </row>
    <row r="219" spans="1:20" ht="31.5" customHeight="1" x14ac:dyDescent="0.25">
      <c r="A219" s="160">
        <v>204</v>
      </c>
      <c r="B219" s="152" t="s">
        <v>1379</v>
      </c>
      <c r="C219" s="159" t="s">
        <v>1373</v>
      </c>
      <c r="E219" s="160" t="s">
        <v>1591</v>
      </c>
      <c r="G219" s="161">
        <v>125</v>
      </c>
      <c r="H219" s="160">
        <v>6</v>
      </c>
      <c r="I219" s="238" t="s">
        <v>1708</v>
      </c>
      <c r="J219" s="240" t="s">
        <v>1747</v>
      </c>
      <c r="K219" s="241"/>
      <c r="L219" s="161">
        <f t="shared" si="18"/>
        <v>125</v>
      </c>
      <c r="M219" s="258">
        <v>22.6</v>
      </c>
      <c r="O219" s="164"/>
      <c r="P219" s="163">
        <f t="shared" si="19"/>
        <v>22.6</v>
      </c>
      <c r="Q219" s="165">
        <f t="shared" si="20"/>
        <v>2825</v>
      </c>
      <c r="R219" s="239"/>
    </row>
    <row r="220" spans="1:20" ht="31.5" customHeight="1" x14ac:dyDescent="0.25">
      <c r="A220" s="160">
        <v>205</v>
      </c>
      <c r="B220" s="152" t="s">
        <v>679</v>
      </c>
      <c r="C220" s="159" t="s">
        <v>678</v>
      </c>
      <c r="D220" s="151" t="s">
        <v>75</v>
      </c>
      <c r="E220" s="160" t="s">
        <v>659</v>
      </c>
      <c r="F220" s="152" t="s">
        <v>658</v>
      </c>
      <c r="G220" s="161">
        <v>275</v>
      </c>
      <c r="H220" s="160">
        <v>60</v>
      </c>
      <c r="I220" s="238" t="s">
        <v>1708</v>
      </c>
      <c r="J220" s="240"/>
      <c r="K220" s="241"/>
      <c r="L220" s="161">
        <f t="shared" si="18"/>
        <v>275</v>
      </c>
      <c r="M220" s="258">
        <v>10.93</v>
      </c>
      <c r="O220" s="164"/>
      <c r="P220" s="163">
        <f t="shared" si="19"/>
        <v>10.93</v>
      </c>
      <c r="Q220" s="165">
        <f t="shared" si="20"/>
        <v>3005.75</v>
      </c>
      <c r="R220" s="239"/>
      <c r="S220" s="160">
        <v>450</v>
      </c>
      <c r="T220" s="160">
        <v>9.86</v>
      </c>
    </row>
    <row r="221" spans="1:20" ht="31.5" customHeight="1" x14ac:dyDescent="0.25">
      <c r="A221" s="160">
        <v>206</v>
      </c>
      <c r="B221" s="152" t="s">
        <v>673</v>
      </c>
      <c r="C221" s="159" t="s">
        <v>672</v>
      </c>
      <c r="D221" s="151" t="s">
        <v>28</v>
      </c>
      <c r="E221" s="160" t="s">
        <v>669</v>
      </c>
      <c r="F221" s="152" t="s">
        <v>658</v>
      </c>
      <c r="G221" s="161">
        <v>66</v>
      </c>
      <c r="H221" s="160">
        <v>246</v>
      </c>
      <c r="I221" s="238"/>
      <c r="J221" s="240"/>
      <c r="K221" s="241"/>
      <c r="L221" s="161">
        <f t="shared" si="18"/>
        <v>66</v>
      </c>
      <c r="M221" s="258"/>
      <c r="O221" s="164"/>
      <c r="P221" s="163">
        <f t="shared" si="19"/>
        <v>0</v>
      </c>
      <c r="Q221" s="165">
        <f t="shared" si="20"/>
        <v>0</v>
      </c>
      <c r="R221" s="239" t="s">
        <v>1714</v>
      </c>
      <c r="S221" s="160">
        <v>161</v>
      </c>
      <c r="T221" s="160">
        <v>18.79</v>
      </c>
    </row>
    <row r="222" spans="1:20" ht="31.5" customHeight="1" x14ac:dyDescent="0.25">
      <c r="A222" s="160">
        <v>207</v>
      </c>
      <c r="B222" s="152" t="s">
        <v>677</v>
      </c>
      <c r="C222" s="159" t="s">
        <v>676</v>
      </c>
      <c r="D222" s="151" t="s">
        <v>75</v>
      </c>
      <c r="E222" s="160" t="s">
        <v>659</v>
      </c>
      <c r="F222" s="152" t="s">
        <v>658</v>
      </c>
      <c r="G222" s="161">
        <v>478</v>
      </c>
      <c r="H222" s="160">
        <v>60</v>
      </c>
      <c r="I222" s="238" t="s">
        <v>1708</v>
      </c>
      <c r="J222" s="240"/>
      <c r="K222" s="241"/>
      <c r="L222" s="161">
        <f t="shared" si="18"/>
        <v>478</v>
      </c>
      <c r="M222" s="258">
        <v>7.67</v>
      </c>
      <c r="O222" s="164"/>
      <c r="P222" s="163">
        <f t="shared" si="19"/>
        <v>7.67</v>
      </c>
      <c r="Q222" s="165">
        <f t="shared" si="20"/>
        <v>3666.2599999999998</v>
      </c>
      <c r="R222" s="239"/>
      <c r="S222" s="160">
        <v>826</v>
      </c>
      <c r="T222" s="160">
        <v>7.04</v>
      </c>
    </row>
    <row r="223" spans="1:20" ht="31.5" customHeight="1" x14ac:dyDescent="0.25">
      <c r="A223" s="160">
        <v>208</v>
      </c>
      <c r="B223" s="152" t="s">
        <v>1383</v>
      </c>
      <c r="C223" s="159" t="s">
        <v>1373</v>
      </c>
      <c r="E223" s="160" t="s">
        <v>1591</v>
      </c>
      <c r="G223" s="161">
        <v>44</v>
      </c>
      <c r="H223" s="160">
        <v>6</v>
      </c>
      <c r="I223" s="238" t="s">
        <v>1708</v>
      </c>
      <c r="J223" s="240" t="s">
        <v>1748</v>
      </c>
      <c r="K223" s="241"/>
      <c r="L223" s="161">
        <f t="shared" si="18"/>
        <v>44</v>
      </c>
      <c r="M223" s="258">
        <v>19.579999999999998</v>
      </c>
      <c r="O223" s="164"/>
      <c r="P223" s="163">
        <f t="shared" si="19"/>
        <v>19.579999999999998</v>
      </c>
      <c r="Q223" s="165">
        <f t="shared" si="20"/>
        <v>861.52</v>
      </c>
      <c r="R223" s="239"/>
    </row>
    <row r="224" spans="1:20" ht="31.5" customHeight="1" x14ac:dyDescent="0.25">
      <c r="A224" s="160">
        <v>209</v>
      </c>
      <c r="B224" s="152" t="s">
        <v>1380</v>
      </c>
      <c r="C224" s="159" t="s">
        <v>1373</v>
      </c>
      <c r="E224" s="160" t="s">
        <v>1591</v>
      </c>
      <c r="G224" s="161">
        <v>104</v>
      </c>
      <c r="H224" s="160">
        <v>6</v>
      </c>
      <c r="I224" s="238" t="s">
        <v>1708</v>
      </c>
      <c r="J224" s="240" t="s">
        <v>1749</v>
      </c>
      <c r="K224" s="241"/>
      <c r="L224" s="161">
        <f t="shared" si="18"/>
        <v>104</v>
      </c>
      <c r="M224" s="258">
        <v>24.68</v>
      </c>
      <c r="O224" s="164"/>
      <c r="P224" s="163">
        <f t="shared" si="19"/>
        <v>24.68</v>
      </c>
      <c r="Q224" s="165">
        <f t="shared" si="20"/>
        <v>2566.7199999999998</v>
      </c>
      <c r="R224" s="239"/>
    </row>
    <row r="225" spans="1:20" ht="31.5" customHeight="1" x14ac:dyDescent="0.25">
      <c r="A225" s="160">
        <v>210</v>
      </c>
      <c r="B225" s="152" t="s">
        <v>675</v>
      </c>
      <c r="C225" s="159" t="s">
        <v>674</v>
      </c>
      <c r="D225" s="151" t="s">
        <v>75</v>
      </c>
      <c r="E225" s="160" t="s">
        <v>659</v>
      </c>
      <c r="F225" s="152" t="s">
        <v>658</v>
      </c>
      <c r="G225" s="161">
        <v>307</v>
      </c>
      <c r="H225" s="160">
        <v>60</v>
      </c>
      <c r="I225" s="238" t="s">
        <v>1708</v>
      </c>
      <c r="J225" s="240"/>
      <c r="K225" s="241"/>
      <c r="L225" s="161">
        <f t="shared" si="18"/>
        <v>307</v>
      </c>
      <c r="M225" s="258">
        <v>11.66</v>
      </c>
      <c r="O225" s="164"/>
      <c r="P225" s="163">
        <f t="shared" si="19"/>
        <v>11.66</v>
      </c>
      <c r="Q225" s="165">
        <f t="shared" si="20"/>
        <v>3579.62</v>
      </c>
      <c r="R225" s="239"/>
      <c r="S225" s="160">
        <v>289</v>
      </c>
      <c r="T225" s="160">
        <v>10.92</v>
      </c>
    </row>
    <row r="226" spans="1:20" ht="31.5" customHeight="1" x14ac:dyDescent="0.25">
      <c r="A226" s="160">
        <v>211</v>
      </c>
      <c r="B226" s="152" t="s">
        <v>671</v>
      </c>
      <c r="C226" s="159" t="s">
        <v>670</v>
      </c>
      <c r="D226" s="151" t="s">
        <v>28</v>
      </c>
      <c r="E226" s="160" t="s">
        <v>669</v>
      </c>
      <c r="F226" s="152" t="s">
        <v>658</v>
      </c>
      <c r="G226" s="161">
        <v>179</v>
      </c>
      <c r="H226" s="160">
        <v>246</v>
      </c>
      <c r="I226" s="238" t="s">
        <v>1708</v>
      </c>
      <c r="J226" s="240"/>
      <c r="K226" s="241"/>
      <c r="L226" s="161">
        <f t="shared" si="18"/>
        <v>179</v>
      </c>
      <c r="M226" s="258">
        <v>24.59</v>
      </c>
      <c r="O226" s="164"/>
      <c r="P226" s="163">
        <f t="shared" si="19"/>
        <v>24.59</v>
      </c>
      <c r="Q226" s="165">
        <f t="shared" si="20"/>
        <v>4401.6099999999997</v>
      </c>
      <c r="R226" s="239"/>
      <c r="S226" s="160">
        <v>347</v>
      </c>
      <c r="T226" s="160">
        <v>22.32</v>
      </c>
    </row>
    <row r="227" spans="1:20" ht="31.5" customHeight="1" x14ac:dyDescent="0.25">
      <c r="A227" s="160">
        <v>212</v>
      </c>
      <c r="B227" s="152" t="s">
        <v>668</v>
      </c>
      <c r="C227" s="86" t="s">
        <v>667</v>
      </c>
      <c r="D227" s="151" t="s">
        <v>75</v>
      </c>
      <c r="E227" s="160" t="s">
        <v>666</v>
      </c>
      <c r="G227" s="161">
        <v>2211</v>
      </c>
      <c r="H227" s="160">
        <v>100</v>
      </c>
      <c r="I227" s="238" t="s">
        <v>1708</v>
      </c>
      <c r="J227" s="240"/>
      <c r="K227" s="241"/>
      <c r="L227" s="161">
        <f t="shared" si="18"/>
        <v>2211</v>
      </c>
      <c r="M227" s="258">
        <v>14.72</v>
      </c>
      <c r="O227" s="164"/>
      <c r="P227" s="163">
        <f t="shared" ref="P227:P290" si="21">IF(ISBLANK(M227),0,(M227-O227))</f>
        <v>14.72</v>
      </c>
      <c r="Q227" s="165">
        <f t="shared" si="20"/>
        <v>32545.920000000002</v>
      </c>
      <c r="R227" s="239"/>
      <c r="S227" s="160">
        <v>2125</v>
      </c>
      <c r="T227" s="160">
        <v>11.23</v>
      </c>
    </row>
    <row r="228" spans="1:20" ht="31.5" customHeight="1" x14ac:dyDescent="0.25">
      <c r="A228" s="160">
        <v>213</v>
      </c>
      <c r="B228" s="152" t="s">
        <v>1376</v>
      </c>
      <c r="C228" s="159" t="s">
        <v>1373</v>
      </c>
      <c r="E228" s="160" t="s">
        <v>1374</v>
      </c>
      <c r="G228" s="161">
        <v>586</v>
      </c>
      <c r="H228" s="160">
        <v>4</v>
      </c>
      <c r="I228" s="238" t="s">
        <v>1708</v>
      </c>
      <c r="J228" s="240" t="s">
        <v>1750</v>
      </c>
      <c r="K228" s="241"/>
      <c r="L228" s="161">
        <f t="shared" ref="L228:L233" si="22">ROUND(IF(ISBLANK(K228)=TRUE,G228,(G228*H228)/K228),0)</f>
        <v>586</v>
      </c>
      <c r="M228" s="258">
        <v>35.020000000000003</v>
      </c>
      <c r="O228" s="164"/>
      <c r="P228" s="163">
        <f t="shared" si="21"/>
        <v>35.020000000000003</v>
      </c>
      <c r="Q228" s="165">
        <f t="shared" si="20"/>
        <v>20521.72</v>
      </c>
      <c r="R228" s="239"/>
    </row>
    <row r="229" spans="1:20" ht="31.5" customHeight="1" x14ac:dyDescent="0.25">
      <c r="A229" s="160">
        <v>214</v>
      </c>
      <c r="B229" s="152" t="s">
        <v>665</v>
      </c>
      <c r="C229" s="159" t="s">
        <v>664</v>
      </c>
      <c r="D229" s="151" t="s">
        <v>75</v>
      </c>
      <c r="E229" s="160" t="s">
        <v>659</v>
      </c>
      <c r="F229" s="152" t="s">
        <v>658</v>
      </c>
      <c r="G229" s="161">
        <v>534</v>
      </c>
      <c r="H229" s="160">
        <v>60</v>
      </c>
      <c r="I229" s="238" t="s">
        <v>1708</v>
      </c>
      <c r="J229" s="240"/>
      <c r="K229" s="241"/>
      <c r="L229" s="161">
        <f t="shared" si="22"/>
        <v>534</v>
      </c>
      <c r="M229" s="258">
        <v>10.39</v>
      </c>
      <c r="O229" s="164"/>
      <c r="P229" s="163">
        <f t="shared" si="21"/>
        <v>10.39</v>
      </c>
      <c r="Q229" s="165">
        <f t="shared" si="20"/>
        <v>5548.26</v>
      </c>
      <c r="R229" s="239"/>
      <c r="S229" s="160">
        <v>694</v>
      </c>
      <c r="T229" s="160">
        <v>9.57</v>
      </c>
    </row>
    <row r="230" spans="1:20" ht="31.5" customHeight="1" x14ac:dyDescent="0.25">
      <c r="A230" s="160">
        <v>215</v>
      </c>
      <c r="B230" s="152" t="s">
        <v>1381</v>
      </c>
      <c r="C230" s="159" t="s">
        <v>1373</v>
      </c>
      <c r="E230" s="160" t="s">
        <v>1591</v>
      </c>
      <c r="G230" s="161">
        <v>425</v>
      </c>
      <c r="H230" s="160">
        <v>6</v>
      </c>
      <c r="I230" s="238" t="s">
        <v>1708</v>
      </c>
      <c r="J230" s="240" t="s">
        <v>1751</v>
      </c>
      <c r="K230" s="241"/>
      <c r="L230" s="161">
        <f t="shared" si="22"/>
        <v>425</v>
      </c>
      <c r="M230" s="258">
        <v>17.62</v>
      </c>
      <c r="O230" s="164"/>
      <c r="P230" s="163">
        <f t="shared" si="21"/>
        <v>17.62</v>
      </c>
      <c r="Q230" s="165">
        <f t="shared" si="20"/>
        <v>7488.5</v>
      </c>
      <c r="R230" s="239"/>
    </row>
    <row r="231" spans="1:20" ht="31.5" customHeight="1" x14ac:dyDescent="0.25">
      <c r="A231" s="160">
        <v>216</v>
      </c>
      <c r="B231" s="152" t="s">
        <v>663</v>
      </c>
      <c r="C231" s="159" t="s">
        <v>662</v>
      </c>
      <c r="D231" s="151" t="s">
        <v>75</v>
      </c>
      <c r="E231" s="160" t="s">
        <v>659</v>
      </c>
      <c r="F231" s="152" t="s">
        <v>658</v>
      </c>
      <c r="G231" s="161">
        <v>415</v>
      </c>
      <c r="H231" s="160">
        <v>60</v>
      </c>
      <c r="I231" s="238" t="s">
        <v>1708</v>
      </c>
      <c r="J231" s="240"/>
      <c r="K231" s="241"/>
      <c r="L231" s="161">
        <f t="shared" si="22"/>
        <v>415</v>
      </c>
      <c r="M231" s="258">
        <v>10.16</v>
      </c>
      <c r="O231" s="164"/>
      <c r="P231" s="163">
        <f t="shared" si="21"/>
        <v>10.16</v>
      </c>
      <c r="Q231" s="165">
        <f t="shared" si="20"/>
        <v>4216.3999999999996</v>
      </c>
      <c r="R231" s="239"/>
      <c r="S231" s="160">
        <v>194</v>
      </c>
      <c r="T231" s="160">
        <v>9.31</v>
      </c>
    </row>
    <row r="232" spans="1:20" ht="31.5" customHeight="1" x14ac:dyDescent="0.25">
      <c r="A232" s="160">
        <v>217</v>
      </c>
      <c r="B232" s="152" t="s">
        <v>661</v>
      </c>
      <c r="C232" s="159" t="s">
        <v>660</v>
      </c>
      <c r="D232" s="151" t="s">
        <v>75</v>
      </c>
      <c r="E232" s="160" t="s">
        <v>659</v>
      </c>
      <c r="F232" s="152" t="s">
        <v>658</v>
      </c>
      <c r="G232" s="161">
        <v>187</v>
      </c>
      <c r="H232" s="160">
        <v>60</v>
      </c>
      <c r="I232" s="238" t="s">
        <v>1708</v>
      </c>
      <c r="J232" s="240"/>
      <c r="K232" s="241"/>
      <c r="L232" s="161">
        <f t="shared" si="22"/>
        <v>187</v>
      </c>
      <c r="M232" s="258">
        <v>9.43</v>
      </c>
      <c r="O232" s="164"/>
      <c r="P232" s="163">
        <f t="shared" si="21"/>
        <v>9.43</v>
      </c>
      <c r="Q232" s="165">
        <f t="shared" si="20"/>
        <v>1763.4099999999999</v>
      </c>
      <c r="R232" s="239"/>
      <c r="S232" s="160">
        <v>262</v>
      </c>
      <c r="T232" s="160">
        <v>8.6999999999999993</v>
      </c>
    </row>
    <row r="233" spans="1:20" ht="31.5" customHeight="1" x14ac:dyDescent="0.25">
      <c r="A233" s="160">
        <v>218</v>
      </c>
      <c r="B233" s="152" t="s">
        <v>1541</v>
      </c>
      <c r="C233" s="159" t="s">
        <v>1373</v>
      </c>
      <c r="E233" s="160" t="s">
        <v>1591</v>
      </c>
      <c r="G233" s="161">
        <v>50</v>
      </c>
      <c r="H233" s="160">
        <v>6</v>
      </c>
      <c r="I233" s="238"/>
      <c r="J233" s="240"/>
      <c r="K233" s="241"/>
      <c r="L233" s="161">
        <f t="shared" si="22"/>
        <v>50</v>
      </c>
      <c r="M233" s="258"/>
      <c r="O233" s="164"/>
      <c r="P233" s="163">
        <f t="shared" si="21"/>
        <v>0</v>
      </c>
      <c r="Q233" s="165">
        <f t="shared" si="20"/>
        <v>0</v>
      </c>
      <c r="R233" s="239" t="s">
        <v>1714</v>
      </c>
    </row>
    <row r="234" spans="1:20" s="174" customFormat="1" ht="31.5" customHeight="1" x14ac:dyDescent="0.25">
      <c r="A234" s="343" t="str">
        <f>"Fruit and Vegetable = "&amp;DOLLAR(SUM(Q235:Q257),2)</f>
        <v>Fruit and Vegetable = $260,937.42</v>
      </c>
      <c r="B234" s="343"/>
      <c r="D234" s="94"/>
      <c r="E234" s="176"/>
      <c r="F234" s="95"/>
      <c r="G234" s="177"/>
      <c r="H234" s="176"/>
      <c r="I234" s="245"/>
      <c r="J234" s="246"/>
      <c r="K234" s="247"/>
      <c r="L234" s="177"/>
      <c r="M234" s="260"/>
      <c r="N234" s="95"/>
      <c r="O234" s="179"/>
      <c r="P234" s="179"/>
      <c r="Q234" s="180">
        <f t="shared" si="20"/>
        <v>0</v>
      </c>
      <c r="R234" s="264"/>
      <c r="S234" s="176"/>
      <c r="T234" s="176"/>
    </row>
    <row r="235" spans="1:20" ht="31.5" customHeight="1" x14ac:dyDescent="0.25">
      <c r="A235" s="160">
        <v>219</v>
      </c>
      <c r="B235" s="152" t="s">
        <v>657</v>
      </c>
      <c r="C235" s="159" t="s">
        <v>127</v>
      </c>
      <c r="E235" s="160" t="s">
        <v>354</v>
      </c>
      <c r="F235" s="200" t="s">
        <v>656</v>
      </c>
      <c r="G235" s="161">
        <v>183</v>
      </c>
      <c r="H235" s="160">
        <v>6</v>
      </c>
      <c r="I235" s="251" t="s">
        <v>1708</v>
      </c>
      <c r="J235" s="240" t="s">
        <v>1753</v>
      </c>
      <c r="K235" s="241"/>
      <c r="L235" s="161">
        <f t="shared" ref="L235:L257" si="23">ROUND(IF(ISBLANK(K235)=TRUE,G235,(G235*H235)/K235),0)</f>
        <v>183</v>
      </c>
      <c r="M235" s="258">
        <v>36.99</v>
      </c>
      <c r="N235" s="200"/>
      <c r="O235" s="164"/>
      <c r="P235" s="163">
        <f t="shared" si="21"/>
        <v>36.99</v>
      </c>
      <c r="Q235" s="165">
        <f t="shared" si="20"/>
        <v>6769.17</v>
      </c>
      <c r="R235" s="239"/>
      <c r="S235" s="160">
        <v>455</v>
      </c>
      <c r="T235" s="160">
        <v>36.85</v>
      </c>
    </row>
    <row r="236" spans="1:20" ht="31.5" customHeight="1" x14ac:dyDescent="0.25">
      <c r="A236" s="160">
        <v>220</v>
      </c>
      <c r="B236" s="152" t="s">
        <v>655</v>
      </c>
      <c r="C236" s="159" t="s">
        <v>127</v>
      </c>
      <c r="E236" s="160" t="s">
        <v>354</v>
      </c>
      <c r="F236" s="200" t="s">
        <v>633</v>
      </c>
      <c r="G236" s="161">
        <v>271</v>
      </c>
      <c r="H236" s="160">
        <v>6</v>
      </c>
      <c r="I236" s="251" t="s">
        <v>1708</v>
      </c>
      <c r="J236" s="240" t="s">
        <v>1754</v>
      </c>
      <c r="K236" s="241"/>
      <c r="L236" s="161">
        <f t="shared" si="23"/>
        <v>271</v>
      </c>
      <c r="M236" s="258">
        <v>24.94</v>
      </c>
      <c r="N236" s="200"/>
      <c r="O236" s="164"/>
      <c r="P236" s="163">
        <f t="shared" si="21"/>
        <v>24.94</v>
      </c>
      <c r="Q236" s="165">
        <f t="shared" si="20"/>
        <v>6758.7400000000007</v>
      </c>
      <c r="R236" s="239"/>
      <c r="S236" s="160">
        <v>1387</v>
      </c>
      <c r="T236" s="160">
        <v>22.32</v>
      </c>
    </row>
    <row r="237" spans="1:20" ht="31.5" customHeight="1" x14ac:dyDescent="0.25">
      <c r="A237" s="160">
        <v>221</v>
      </c>
      <c r="B237" s="152" t="s">
        <v>654</v>
      </c>
      <c r="C237" s="159" t="s">
        <v>127</v>
      </c>
      <c r="E237" s="160" t="s">
        <v>426</v>
      </c>
      <c r="F237" s="200" t="s">
        <v>633</v>
      </c>
      <c r="G237" s="161">
        <v>519</v>
      </c>
      <c r="H237" s="160">
        <v>20</v>
      </c>
      <c r="I237" s="251" t="s">
        <v>1708</v>
      </c>
      <c r="J237" s="240" t="s">
        <v>1755</v>
      </c>
      <c r="K237" s="241"/>
      <c r="L237" s="161">
        <f t="shared" si="23"/>
        <v>519</v>
      </c>
      <c r="M237" s="258">
        <v>14.51</v>
      </c>
      <c r="N237" s="200"/>
      <c r="O237" s="164"/>
      <c r="P237" s="163">
        <f t="shared" si="21"/>
        <v>14.51</v>
      </c>
      <c r="Q237" s="165">
        <f t="shared" si="20"/>
        <v>7530.69</v>
      </c>
      <c r="R237" s="239"/>
      <c r="S237" s="160">
        <v>1341</v>
      </c>
      <c r="T237" s="160">
        <v>14.01</v>
      </c>
    </row>
    <row r="238" spans="1:20" ht="31.5" customHeight="1" x14ac:dyDescent="0.25">
      <c r="A238" s="160">
        <v>222</v>
      </c>
      <c r="B238" s="152" t="s">
        <v>1285</v>
      </c>
      <c r="C238" s="67" t="s">
        <v>1288</v>
      </c>
      <c r="E238" s="160" t="s">
        <v>1286</v>
      </c>
      <c r="F238" s="200" t="s">
        <v>1287</v>
      </c>
      <c r="G238" s="161">
        <v>216</v>
      </c>
      <c r="H238" s="160">
        <v>6</v>
      </c>
      <c r="I238" s="251" t="s">
        <v>1708</v>
      </c>
      <c r="J238" s="240"/>
      <c r="K238" s="241"/>
      <c r="L238" s="161">
        <f t="shared" si="23"/>
        <v>216</v>
      </c>
      <c r="M238" s="258">
        <v>33.29</v>
      </c>
      <c r="N238" s="200"/>
      <c r="O238" s="164"/>
      <c r="P238" s="163">
        <f t="shared" si="21"/>
        <v>33.29</v>
      </c>
      <c r="Q238" s="165">
        <f t="shared" si="20"/>
        <v>7190.6399999999994</v>
      </c>
      <c r="R238" s="239"/>
    </row>
    <row r="239" spans="1:20" ht="31.5" customHeight="1" x14ac:dyDescent="0.25">
      <c r="A239" s="160">
        <v>223</v>
      </c>
      <c r="B239" s="152" t="s">
        <v>1420</v>
      </c>
      <c r="C239" s="67" t="s">
        <v>1421</v>
      </c>
      <c r="D239" s="151" t="s">
        <v>28</v>
      </c>
      <c r="E239" s="160" t="s">
        <v>1422</v>
      </c>
      <c r="F239" s="200"/>
      <c r="G239" s="161">
        <v>169</v>
      </c>
      <c r="H239" s="160">
        <v>6</v>
      </c>
      <c r="I239" s="251" t="s">
        <v>1708</v>
      </c>
      <c r="J239" s="240"/>
      <c r="K239" s="241"/>
      <c r="L239" s="161">
        <f t="shared" si="23"/>
        <v>169</v>
      </c>
      <c r="M239" s="258">
        <v>25.35</v>
      </c>
      <c r="N239" s="200"/>
      <c r="O239" s="164"/>
      <c r="P239" s="163">
        <f t="shared" si="21"/>
        <v>25.35</v>
      </c>
      <c r="Q239" s="165">
        <f t="shared" si="20"/>
        <v>4284.1500000000005</v>
      </c>
      <c r="R239" s="239"/>
    </row>
    <row r="240" spans="1:20" ht="31.5" customHeight="1" x14ac:dyDescent="0.25">
      <c r="A240" s="160">
        <v>224</v>
      </c>
      <c r="B240" s="152" t="s">
        <v>1289</v>
      </c>
      <c r="C240" s="67" t="s">
        <v>1291</v>
      </c>
      <c r="E240" s="160" t="s">
        <v>1290</v>
      </c>
      <c r="F240" s="200"/>
      <c r="G240" s="161">
        <v>537</v>
      </c>
      <c r="H240" s="160">
        <v>6</v>
      </c>
      <c r="I240" s="251" t="s">
        <v>1708</v>
      </c>
      <c r="J240" s="240"/>
      <c r="K240" s="241"/>
      <c r="L240" s="161">
        <f t="shared" si="23"/>
        <v>537</v>
      </c>
      <c r="M240" s="258">
        <v>32.18</v>
      </c>
      <c r="N240" s="200"/>
      <c r="O240" s="164"/>
      <c r="P240" s="163">
        <f t="shared" si="21"/>
        <v>32.18</v>
      </c>
      <c r="Q240" s="165">
        <f t="shared" si="20"/>
        <v>17280.66</v>
      </c>
      <c r="R240" s="239"/>
    </row>
    <row r="241" spans="1:20" ht="31.5" customHeight="1" x14ac:dyDescent="0.25">
      <c r="A241" s="160">
        <v>225</v>
      </c>
      <c r="B241" s="152" t="s">
        <v>653</v>
      </c>
      <c r="C241" s="159" t="s">
        <v>127</v>
      </c>
      <c r="E241" s="160" t="s">
        <v>558</v>
      </c>
      <c r="F241" s="200" t="s">
        <v>633</v>
      </c>
      <c r="G241" s="161">
        <v>93</v>
      </c>
      <c r="H241" s="160">
        <v>30</v>
      </c>
      <c r="I241" s="251" t="s">
        <v>1708</v>
      </c>
      <c r="J241" s="240" t="s">
        <v>1756</v>
      </c>
      <c r="K241" s="241"/>
      <c r="L241" s="161">
        <f t="shared" si="23"/>
        <v>93</v>
      </c>
      <c r="M241" s="258">
        <v>38.43</v>
      </c>
      <c r="N241" s="200"/>
      <c r="O241" s="164"/>
      <c r="P241" s="163">
        <f t="shared" si="21"/>
        <v>38.43</v>
      </c>
      <c r="Q241" s="165">
        <f t="shared" si="20"/>
        <v>3573.99</v>
      </c>
      <c r="R241" s="239"/>
      <c r="S241" s="160">
        <v>256</v>
      </c>
      <c r="T241" s="160">
        <v>35.32</v>
      </c>
    </row>
    <row r="242" spans="1:20" ht="31.5" customHeight="1" x14ac:dyDescent="0.25">
      <c r="A242" s="160">
        <v>226</v>
      </c>
      <c r="B242" s="152" t="s">
        <v>652</v>
      </c>
      <c r="C242" s="159" t="s">
        <v>127</v>
      </c>
      <c r="E242" s="160" t="s">
        <v>426</v>
      </c>
      <c r="F242" s="200" t="s">
        <v>633</v>
      </c>
      <c r="G242" s="161">
        <v>782</v>
      </c>
      <c r="H242" s="160">
        <v>20</v>
      </c>
      <c r="I242" s="238"/>
      <c r="J242" s="240" t="s">
        <v>1807</v>
      </c>
      <c r="K242" s="241">
        <v>24</v>
      </c>
      <c r="L242" s="161">
        <f t="shared" si="23"/>
        <v>652</v>
      </c>
      <c r="M242" s="258">
        <v>17.68</v>
      </c>
      <c r="O242" s="164"/>
      <c r="P242" s="163">
        <f t="shared" si="21"/>
        <v>17.68</v>
      </c>
      <c r="Q242" s="165">
        <f t="shared" si="20"/>
        <v>11527.36</v>
      </c>
      <c r="R242" s="239" t="s">
        <v>1758</v>
      </c>
      <c r="S242" s="160">
        <v>1942</v>
      </c>
      <c r="T242" s="160">
        <v>16.87</v>
      </c>
    </row>
    <row r="243" spans="1:20" ht="31.5" customHeight="1" x14ac:dyDescent="0.25">
      <c r="A243" s="160">
        <v>227</v>
      </c>
      <c r="B243" s="152" t="s">
        <v>651</v>
      </c>
      <c r="C243" s="159" t="s">
        <v>127</v>
      </c>
      <c r="E243" s="160" t="s">
        <v>426</v>
      </c>
      <c r="F243" s="200" t="s">
        <v>633</v>
      </c>
      <c r="G243" s="161">
        <v>660</v>
      </c>
      <c r="H243" s="160">
        <v>20</v>
      </c>
      <c r="I243" s="251" t="s">
        <v>1708</v>
      </c>
      <c r="J243" s="240" t="s">
        <v>1757</v>
      </c>
      <c r="K243" s="241"/>
      <c r="L243" s="161">
        <f t="shared" si="23"/>
        <v>660</v>
      </c>
      <c r="M243" s="258">
        <v>13.05</v>
      </c>
      <c r="N243" s="200"/>
      <c r="O243" s="164"/>
      <c r="P243" s="163">
        <f t="shared" si="21"/>
        <v>13.05</v>
      </c>
      <c r="Q243" s="165">
        <f t="shared" si="20"/>
        <v>8613</v>
      </c>
      <c r="R243" s="239"/>
      <c r="S243" s="160">
        <v>939</v>
      </c>
      <c r="T243" s="160">
        <v>12.58</v>
      </c>
    </row>
    <row r="244" spans="1:20" ht="31.5" customHeight="1" x14ac:dyDescent="0.25">
      <c r="A244" s="160">
        <v>228</v>
      </c>
      <c r="B244" s="152" t="s">
        <v>1542</v>
      </c>
      <c r="C244" s="159" t="s">
        <v>127</v>
      </c>
      <c r="E244" s="160" t="s">
        <v>426</v>
      </c>
      <c r="F244" s="200" t="s">
        <v>633</v>
      </c>
      <c r="G244" s="161">
        <v>1141</v>
      </c>
      <c r="H244" s="160">
        <v>20</v>
      </c>
      <c r="I244" s="251" t="s">
        <v>1708</v>
      </c>
      <c r="J244" s="240" t="s">
        <v>1759</v>
      </c>
      <c r="K244" s="241"/>
      <c r="L244" s="161">
        <f t="shared" si="23"/>
        <v>1141</v>
      </c>
      <c r="M244" s="258">
        <v>14.2</v>
      </c>
      <c r="N244" s="200"/>
      <c r="O244" s="164"/>
      <c r="P244" s="163">
        <f t="shared" si="21"/>
        <v>14.2</v>
      </c>
      <c r="Q244" s="165">
        <f t="shared" si="20"/>
        <v>16202.199999999999</v>
      </c>
      <c r="R244" s="239"/>
      <c r="S244" s="160">
        <v>1784</v>
      </c>
      <c r="T244" s="160">
        <v>13.71</v>
      </c>
    </row>
    <row r="245" spans="1:20" ht="31.5" customHeight="1" x14ac:dyDescent="0.25">
      <c r="A245" s="160">
        <v>229</v>
      </c>
      <c r="B245" s="152" t="s">
        <v>650</v>
      </c>
      <c r="C245" s="159" t="s">
        <v>649</v>
      </c>
      <c r="D245" s="151" t="s">
        <v>67</v>
      </c>
      <c r="E245" s="160" t="s">
        <v>210</v>
      </c>
      <c r="F245" s="152" t="s">
        <v>639</v>
      </c>
      <c r="G245" s="161">
        <v>249</v>
      </c>
      <c r="H245" s="160">
        <v>15</v>
      </c>
      <c r="I245" s="238"/>
      <c r="J245" s="240"/>
      <c r="K245" s="241"/>
      <c r="L245" s="161">
        <f t="shared" si="23"/>
        <v>249</v>
      </c>
      <c r="M245" s="258">
        <v>25.76</v>
      </c>
      <c r="O245" s="164"/>
      <c r="P245" s="163">
        <f t="shared" si="21"/>
        <v>25.76</v>
      </c>
      <c r="Q245" s="165">
        <f t="shared" si="20"/>
        <v>6414.2400000000007</v>
      </c>
      <c r="R245" s="239"/>
      <c r="S245" s="160">
        <v>965</v>
      </c>
      <c r="T245" s="160">
        <v>22.6</v>
      </c>
    </row>
    <row r="246" spans="1:20" ht="31.5" customHeight="1" x14ac:dyDescent="0.25">
      <c r="A246" s="160">
        <v>230</v>
      </c>
      <c r="B246" s="97" t="s">
        <v>1406</v>
      </c>
      <c r="C246" s="201" t="s">
        <v>127</v>
      </c>
      <c r="D246" s="71"/>
      <c r="E246" s="96" t="s">
        <v>354</v>
      </c>
      <c r="F246" s="78" t="s">
        <v>1407</v>
      </c>
      <c r="G246" s="161">
        <v>309</v>
      </c>
      <c r="H246" s="160">
        <v>6</v>
      </c>
      <c r="I246" s="238" t="s">
        <v>1708</v>
      </c>
      <c r="J246" s="240" t="s">
        <v>1760</v>
      </c>
      <c r="K246" s="241"/>
      <c r="L246" s="161">
        <f t="shared" si="23"/>
        <v>309</v>
      </c>
      <c r="M246" s="258">
        <v>34.21</v>
      </c>
      <c r="O246" s="164"/>
      <c r="P246" s="163">
        <f t="shared" si="21"/>
        <v>34.21</v>
      </c>
      <c r="Q246" s="165">
        <f t="shared" si="20"/>
        <v>10570.89</v>
      </c>
      <c r="R246" s="239"/>
    </row>
    <row r="247" spans="1:20" ht="31.5" customHeight="1" x14ac:dyDescent="0.25">
      <c r="A247" s="160">
        <v>231</v>
      </c>
      <c r="B247" s="152" t="s">
        <v>648</v>
      </c>
      <c r="C247" s="159" t="s">
        <v>127</v>
      </c>
      <c r="E247" s="160" t="s">
        <v>354</v>
      </c>
      <c r="F247" s="200" t="s">
        <v>633</v>
      </c>
      <c r="G247" s="161">
        <v>364</v>
      </c>
      <c r="H247" s="160">
        <v>6</v>
      </c>
      <c r="I247" s="251" t="s">
        <v>1708</v>
      </c>
      <c r="J247" s="240" t="s">
        <v>1761</v>
      </c>
      <c r="K247" s="241"/>
      <c r="L247" s="161">
        <f t="shared" si="23"/>
        <v>364</v>
      </c>
      <c r="M247" s="258">
        <v>56.07</v>
      </c>
      <c r="N247" s="200"/>
      <c r="O247" s="164"/>
      <c r="P247" s="163">
        <f t="shared" si="21"/>
        <v>56.07</v>
      </c>
      <c r="Q247" s="165">
        <f t="shared" si="20"/>
        <v>20409.48</v>
      </c>
      <c r="R247" s="239"/>
      <c r="S247" s="160">
        <v>656</v>
      </c>
    </row>
    <row r="248" spans="1:20" ht="31.5" customHeight="1" x14ac:dyDescent="0.25">
      <c r="A248" s="160">
        <v>232</v>
      </c>
      <c r="B248" s="152" t="s">
        <v>647</v>
      </c>
      <c r="C248" s="202" t="s">
        <v>646</v>
      </c>
      <c r="D248" s="151" t="s">
        <v>49</v>
      </c>
      <c r="E248" s="160" t="s">
        <v>203</v>
      </c>
      <c r="F248" s="63" t="s">
        <v>645</v>
      </c>
      <c r="G248" s="161">
        <v>692</v>
      </c>
      <c r="H248" s="160">
        <v>30</v>
      </c>
      <c r="I248" s="252" t="s">
        <v>1708</v>
      </c>
      <c r="J248" s="240"/>
      <c r="K248" s="241"/>
      <c r="L248" s="161">
        <f t="shared" si="23"/>
        <v>692</v>
      </c>
      <c r="M248" s="258">
        <v>53.31</v>
      </c>
      <c r="N248" s="63"/>
      <c r="O248" s="164"/>
      <c r="P248" s="163">
        <f t="shared" si="21"/>
        <v>53.31</v>
      </c>
      <c r="Q248" s="165">
        <f t="shared" si="20"/>
        <v>36890.520000000004</v>
      </c>
      <c r="R248" s="239"/>
      <c r="S248" s="160">
        <v>816</v>
      </c>
      <c r="T248" s="160">
        <v>51.94</v>
      </c>
    </row>
    <row r="249" spans="1:20" ht="31.5" customHeight="1" x14ac:dyDescent="0.25">
      <c r="A249" s="160">
        <v>233</v>
      </c>
      <c r="B249" s="152" t="s">
        <v>644</v>
      </c>
      <c r="C249" s="159" t="s">
        <v>127</v>
      </c>
      <c r="E249" s="160" t="s">
        <v>354</v>
      </c>
      <c r="G249" s="161">
        <v>696</v>
      </c>
      <c r="H249" s="160">
        <v>6</v>
      </c>
      <c r="I249" s="238"/>
      <c r="J249" s="240" t="s">
        <v>1762</v>
      </c>
      <c r="K249" s="241"/>
      <c r="L249" s="161">
        <f t="shared" si="23"/>
        <v>696</v>
      </c>
      <c r="M249" s="258">
        <v>27.51</v>
      </c>
      <c r="O249" s="164"/>
      <c r="P249" s="163">
        <f t="shared" si="21"/>
        <v>27.51</v>
      </c>
      <c r="Q249" s="165">
        <f t="shared" si="20"/>
        <v>19146.960000000003</v>
      </c>
      <c r="R249" s="239"/>
      <c r="S249" s="160">
        <v>1393</v>
      </c>
      <c r="T249" s="160">
        <v>19.98</v>
      </c>
    </row>
    <row r="250" spans="1:20" ht="31.5" customHeight="1" x14ac:dyDescent="0.25">
      <c r="A250" s="160">
        <v>234</v>
      </c>
      <c r="B250" s="152" t="s">
        <v>643</v>
      </c>
      <c r="C250" s="159" t="s">
        <v>642</v>
      </c>
      <c r="D250" s="151" t="s">
        <v>5</v>
      </c>
      <c r="E250" s="160" t="s">
        <v>354</v>
      </c>
      <c r="F250" s="203" t="s">
        <v>639</v>
      </c>
      <c r="G250" s="161">
        <v>326</v>
      </c>
      <c r="H250" s="160">
        <v>6</v>
      </c>
      <c r="I250" s="253" t="s">
        <v>1708</v>
      </c>
      <c r="J250" s="240" t="s">
        <v>1763</v>
      </c>
      <c r="K250" s="241"/>
      <c r="L250" s="161">
        <f t="shared" si="23"/>
        <v>326</v>
      </c>
      <c r="M250" s="258">
        <v>33.200000000000003</v>
      </c>
      <c r="N250" s="204"/>
      <c r="O250" s="164"/>
      <c r="P250" s="163">
        <f t="shared" si="21"/>
        <v>33.200000000000003</v>
      </c>
      <c r="Q250" s="165">
        <f t="shared" si="20"/>
        <v>10823.2</v>
      </c>
      <c r="R250" s="239"/>
      <c r="S250" s="160">
        <v>1484</v>
      </c>
      <c r="T250" s="160">
        <v>30.38</v>
      </c>
    </row>
    <row r="251" spans="1:20" ht="31.5" customHeight="1" x14ac:dyDescent="0.25">
      <c r="A251" s="160">
        <v>235</v>
      </c>
      <c r="B251" s="152" t="s">
        <v>641</v>
      </c>
      <c r="C251" s="159" t="s">
        <v>640</v>
      </c>
      <c r="D251" s="151" t="s">
        <v>5</v>
      </c>
      <c r="E251" s="160" t="s">
        <v>354</v>
      </c>
      <c r="F251" s="152" t="s">
        <v>639</v>
      </c>
      <c r="G251" s="161">
        <v>249</v>
      </c>
      <c r="H251" s="160">
        <v>6</v>
      </c>
      <c r="I251" s="238" t="s">
        <v>1708</v>
      </c>
      <c r="J251" s="240" t="s">
        <v>1764</v>
      </c>
      <c r="K251" s="241"/>
      <c r="L251" s="161">
        <f t="shared" si="23"/>
        <v>249</v>
      </c>
      <c r="M251" s="258">
        <v>30.78</v>
      </c>
      <c r="O251" s="164"/>
      <c r="P251" s="163">
        <f t="shared" si="21"/>
        <v>30.78</v>
      </c>
      <c r="Q251" s="165">
        <f t="shared" si="20"/>
        <v>7664.22</v>
      </c>
      <c r="R251" s="239"/>
      <c r="S251" s="160">
        <v>1021</v>
      </c>
      <c r="T251" s="160">
        <v>34.14</v>
      </c>
    </row>
    <row r="252" spans="1:20" ht="31.5" customHeight="1" x14ac:dyDescent="0.25">
      <c r="A252" s="160">
        <v>236</v>
      </c>
      <c r="B252" s="152" t="s">
        <v>638</v>
      </c>
      <c r="C252" s="159" t="s">
        <v>127</v>
      </c>
      <c r="E252" s="160" t="s">
        <v>426</v>
      </c>
      <c r="F252" s="200" t="s">
        <v>633</v>
      </c>
      <c r="G252" s="161">
        <v>198</v>
      </c>
      <c r="H252" s="160">
        <v>20</v>
      </c>
      <c r="I252" s="251" t="s">
        <v>1708</v>
      </c>
      <c r="J252" s="240" t="s">
        <v>1765</v>
      </c>
      <c r="K252" s="241"/>
      <c r="L252" s="161">
        <f t="shared" si="23"/>
        <v>198</v>
      </c>
      <c r="M252" s="258">
        <v>17.09</v>
      </c>
      <c r="N252" s="200"/>
      <c r="O252" s="164"/>
      <c r="P252" s="163">
        <f t="shared" si="21"/>
        <v>17.09</v>
      </c>
      <c r="Q252" s="165">
        <f t="shared" si="20"/>
        <v>3383.82</v>
      </c>
      <c r="R252" s="239"/>
      <c r="S252" s="160">
        <v>772</v>
      </c>
      <c r="T252" s="160">
        <v>15.49</v>
      </c>
    </row>
    <row r="253" spans="1:20" ht="31.5" customHeight="1" x14ac:dyDescent="0.25">
      <c r="A253" s="160">
        <v>237</v>
      </c>
      <c r="B253" s="152" t="s">
        <v>637</v>
      </c>
      <c r="C253" s="159" t="s">
        <v>127</v>
      </c>
      <c r="E253" s="160" t="s">
        <v>354</v>
      </c>
      <c r="F253" s="200" t="s">
        <v>633</v>
      </c>
      <c r="G253" s="161">
        <v>472</v>
      </c>
      <c r="H253" s="160">
        <v>6</v>
      </c>
      <c r="I253" s="251"/>
      <c r="J253" s="240" t="s">
        <v>1766</v>
      </c>
      <c r="K253" s="241"/>
      <c r="L253" s="161">
        <f t="shared" si="23"/>
        <v>472</v>
      </c>
      <c r="M253" s="258">
        <v>23.4</v>
      </c>
      <c r="N253" s="200"/>
      <c r="O253" s="164"/>
      <c r="P253" s="163">
        <f t="shared" si="21"/>
        <v>23.4</v>
      </c>
      <c r="Q253" s="165">
        <f t="shared" si="20"/>
        <v>11044.8</v>
      </c>
      <c r="R253" s="239"/>
      <c r="S253" s="160">
        <v>1217</v>
      </c>
      <c r="T253" s="160">
        <v>24.2</v>
      </c>
    </row>
    <row r="254" spans="1:20" ht="31.5" customHeight="1" x14ac:dyDescent="0.25">
      <c r="A254" s="160">
        <v>238</v>
      </c>
      <c r="B254" s="152" t="s">
        <v>636</v>
      </c>
      <c r="C254" s="159" t="s">
        <v>127</v>
      </c>
      <c r="E254" s="160" t="s">
        <v>354</v>
      </c>
      <c r="F254" s="200" t="s">
        <v>633</v>
      </c>
      <c r="G254" s="161">
        <v>482</v>
      </c>
      <c r="H254" s="160">
        <v>6</v>
      </c>
      <c r="I254" s="251"/>
      <c r="J254" s="240" t="s">
        <v>1767</v>
      </c>
      <c r="K254" s="241"/>
      <c r="L254" s="161">
        <f t="shared" si="23"/>
        <v>482</v>
      </c>
      <c r="M254" s="258">
        <v>21.84</v>
      </c>
      <c r="N254" s="200"/>
      <c r="O254" s="164"/>
      <c r="P254" s="163">
        <f t="shared" si="21"/>
        <v>21.84</v>
      </c>
      <c r="Q254" s="165">
        <f t="shared" si="20"/>
        <v>10526.88</v>
      </c>
      <c r="R254" s="239"/>
      <c r="S254" s="160">
        <v>1026</v>
      </c>
      <c r="T254" s="160">
        <v>23.17</v>
      </c>
    </row>
    <row r="255" spans="1:20" ht="31.5" customHeight="1" x14ac:dyDescent="0.25">
      <c r="A255" s="160">
        <v>239</v>
      </c>
      <c r="B255" s="152" t="s">
        <v>635</v>
      </c>
      <c r="C255" s="159" t="s">
        <v>127</v>
      </c>
      <c r="E255" s="160" t="s">
        <v>558</v>
      </c>
      <c r="F255" s="200" t="s">
        <v>633</v>
      </c>
      <c r="G255" s="161">
        <v>348</v>
      </c>
      <c r="H255" s="160">
        <v>30</v>
      </c>
      <c r="I255" s="251" t="s">
        <v>1708</v>
      </c>
      <c r="J255" s="240" t="s">
        <v>1768</v>
      </c>
      <c r="K255" s="241"/>
      <c r="L255" s="161">
        <f t="shared" si="23"/>
        <v>348</v>
      </c>
      <c r="M255" s="258">
        <v>44.25</v>
      </c>
      <c r="N255" s="200"/>
      <c r="O255" s="164"/>
      <c r="P255" s="163">
        <f t="shared" si="21"/>
        <v>44.25</v>
      </c>
      <c r="Q255" s="165">
        <f t="shared" si="20"/>
        <v>15399</v>
      </c>
      <c r="R255" s="239"/>
      <c r="S255" s="160">
        <v>807</v>
      </c>
      <c r="T255" s="160">
        <v>35.81</v>
      </c>
    </row>
    <row r="256" spans="1:20" ht="31.5" customHeight="1" x14ac:dyDescent="0.25">
      <c r="A256" s="160">
        <v>240</v>
      </c>
      <c r="B256" s="152" t="s">
        <v>634</v>
      </c>
      <c r="C256" s="159" t="s">
        <v>127</v>
      </c>
      <c r="E256" s="160" t="s">
        <v>426</v>
      </c>
      <c r="F256" s="200" t="s">
        <v>633</v>
      </c>
      <c r="G256" s="161">
        <v>272</v>
      </c>
      <c r="H256" s="160">
        <v>20</v>
      </c>
      <c r="I256" s="251" t="s">
        <v>1708</v>
      </c>
      <c r="J256" s="240" t="s">
        <v>1769</v>
      </c>
      <c r="K256" s="241"/>
      <c r="L256" s="161">
        <f t="shared" si="23"/>
        <v>272</v>
      </c>
      <c r="M256" s="258">
        <v>18.97</v>
      </c>
      <c r="N256" s="200"/>
      <c r="O256" s="164"/>
      <c r="P256" s="163">
        <f t="shared" si="21"/>
        <v>18.97</v>
      </c>
      <c r="Q256" s="165">
        <f t="shared" si="20"/>
        <v>5159.84</v>
      </c>
      <c r="R256" s="239"/>
      <c r="S256" s="160">
        <v>965</v>
      </c>
      <c r="T256" s="160">
        <v>16.71</v>
      </c>
    </row>
    <row r="257" spans="1:20" ht="31.5" customHeight="1" x14ac:dyDescent="0.25">
      <c r="A257" s="160">
        <v>241</v>
      </c>
      <c r="B257" s="152" t="s">
        <v>1463</v>
      </c>
      <c r="C257" s="67" t="s">
        <v>1464</v>
      </c>
      <c r="D257" s="151" t="s">
        <v>961</v>
      </c>
      <c r="E257" s="160" t="s">
        <v>716</v>
      </c>
      <c r="F257" s="200"/>
      <c r="G257" s="161">
        <v>261</v>
      </c>
      <c r="H257" s="160">
        <v>24</v>
      </c>
      <c r="I257" s="251"/>
      <c r="J257" s="240"/>
      <c r="K257" s="241"/>
      <c r="L257" s="161">
        <f t="shared" si="23"/>
        <v>261</v>
      </c>
      <c r="M257" s="258">
        <v>52.77</v>
      </c>
      <c r="N257" s="200"/>
      <c r="O257" s="164"/>
      <c r="P257" s="163">
        <f t="shared" si="21"/>
        <v>52.77</v>
      </c>
      <c r="Q257" s="165">
        <f t="shared" si="20"/>
        <v>13772.970000000001</v>
      </c>
      <c r="R257" s="239"/>
    </row>
    <row r="258" spans="1:20" s="174" customFormat="1" ht="31.5" customHeight="1" x14ac:dyDescent="0.25">
      <c r="A258" s="343" t="str">
        <f>"Gluten Free = "&amp;DOLLAR(SUM(Q259:Q265),2)</f>
        <v>Gluten Free = $27,583.15</v>
      </c>
      <c r="B258" s="343"/>
      <c r="D258" s="94"/>
      <c r="E258" s="176"/>
      <c r="F258" s="95"/>
      <c r="G258" s="177"/>
      <c r="H258" s="176"/>
      <c r="I258" s="245"/>
      <c r="J258" s="246"/>
      <c r="K258" s="247"/>
      <c r="L258" s="177"/>
      <c r="M258" s="260"/>
      <c r="N258" s="95"/>
      <c r="O258" s="179"/>
      <c r="P258" s="179"/>
      <c r="Q258" s="180">
        <f t="shared" si="20"/>
        <v>0</v>
      </c>
      <c r="R258" s="264"/>
      <c r="S258" s="176"/>
      <c r="T258" s="176"/>
    </row>
    <row r="259" spans="1:20" ht="31.5" customHeight="1" x14ac:dyDescent="0.25">
      <c r="A259" s="160">
        <v>242</v>
      </c>
      <c r="B259" s="152" t="s">
        <v>632</v>
      </c>
      <c r="C259" s="159" t="s">
        <v>631</v>
      </c>
      <c r="D259" s="151" t="s">
        <v>49</v>
      </c>
      <c r="E259" s="160" t="s">
        <v>630</v>
      </c>
      <c r="F259" s="152" t="s">
        <v>623</v>
      </c>
      <c r="G259" s="161">
        <v>94</v>
      </c>
      <c r="H259" s="160">
        <v>24</v>
      </c>
      <c r="I259" s="238" t="s">
        <v>1708</v>
      </c>
      <c r="J259" s="240"/>
      <c r="K259" s="241"/>
      <c r="L259" s="161">
        <f t="shared" ref="L259:L265" si="24">ROUND(IF(ISBLANK(K259)=TRUE,G259,(G259*H259)/K259),0)</f>
        <v>94</v>
      </c>
      <c r="M259" s="258">
        <v>10.09</v>
      </c>
      <c r="O259" s="164"/>
      <c r="P259" s="163">
        <f t="shared" si="21"/>
        <v>10.09</v>
      </c>
      <c r="Q259" s="165">
        <f t="shared" si="20"/>
        <v>948.46</v>
      </c>
      <c r="R259" s="239"/>
      <c r="S259" s="160">
        <v>92</v>
      </c>
      <c r="T259" s="160">
        <v>9.83</v>
      </c>
    </row>
    <row r="260" spans="1:20" ht="31.5" customHeight="1" x14ac:dyDescent="0.25">
      <c r="A260" s="160">
        <v>243</v>
      </c>
      <c r="B260" s="85" t="s">
        <v>1344</v>
      </c>
      <c r="C260" s="74" t="s">
        <v>1345</v>
      </c>
      <c r="D260" s="92" t="s">
        <v>75</v>
      </c>
      <c r="E260" s="93" t="s">
        <v>1346</v>
      </c>
      <c r="G260" s="161">
        <v>105</v>
      </c>
      <c r="H260" s="160">
        <v>180</v>
      </c>
      <c r="I260" s="238" t="s">
        <v>1708</v>
      </c>
      <c r="J260" s="240"/>
      <c r="K260" s="241"/>
      <c r="L260" s="161">
        <f t="shared" si="24"/>
        <v>105</v>
      </c>
      <c r="M260" s="258">
        <v>40.96</v>
      </c>
      <c r="O260" s="164"/>
      <c r="P260" s="163">
        <f t="shared" si="21"/>
        <v>40.96</v>
      </c>
      <c r="Q260" s="165">
        <f t="shared" si="20"/>
        <v>4300.8</v>
      </c>
      <c r="R260" s="239"/>
    </row>
    <row r="261" spans="1:20" ht="31.5" customHeight="1" x14ac:dyDescent="0.25">
      <c r="A261" s="160">
        <v>244</v>
      </c>
      <c r="B261" s="152" t="s">
        <v>629</v>
      </c>
      <c r="C261" s="159" t="s">
        <v>628</v>
      </c>
      <c r="D261" s="151" t="s">
        <v>49</v>
      </c>
      <c r="E261" s="160" t="s">
        <v>627</v>
      </c>
      <c r="F261" s="152" t="s">
        <v>623</v>
      </c>
      <c r="G261" s="161">
        <v>135</v>
      </c>
      <c r="H261" s="160">
        <v>24</v>
      </c>
      <c r="I261" s="238" t="s">
        <v>1708</v>
      </c>
      <c r="J261" s="240"/>
      <c r="K261" s="241"/>
      <c r="L261" s="161">
        <f t="shared" si="24"/>
        <v>135</v>
      </c>
      <c r="M261" s="258">
        <v>22.21</v>
      </c>
      <c r="O261" s="164"/>
      <c r="P261" s="163">
        <f t="shared" si="21"/>
        <v>22.21</v>
      </c>
      <c r="Q261" s="165">
        <f t="shared" si="20"/>
        <v>2998.35</v>
      </c>
      <c r="R261" s="239"/>
      <c r="S261" s="160">
        <v>213</v>
      </c>
      <c r="T261" s="160">
        <v>21.72</v>
      </c>
    </row>
    <row r="262" spans="1:20" ht="31.5" customHeight="1" x14ac:dyDescent="0.25">
      <c r="A262" s="160">
        <v>245</v>
      </c>
      <c r="B262" s="152" t="s">
        <v>626</v>
      </c>
      <c r="C262" s="159" t="s">
        <v>625</v>
      </c>
      <c r="D262" s="151" t="s">
        <v>49</v>
      </c>
      <c r="E262" s="160" t="s">
        <v>624</v>
      </c>
      <c r="F262" s="152" t="s">
        <v>623</v>
      </c>
      <c r="G262" s="161">
        <v>101</v>
      </c>
      <c r="H262" s="160">
        <v>24</v>
      </c>
      <c r="I262" s="238" t="s">
        <v>1708</v>
      </c>
      <c r="J262" s="240"/>
      <c r="K262" s="241"/>
      <c r="L262" s="161">
        <f t="shared" si="24"/>
        <v>101</v>
      </c>
      <c r="M262" s="258">
        <v>22.16</v>
      </c>
      <c r="O262" s="164"/>
      <c r="P262" s="163">
        <f t="shared" si="21"/>
        <v>22.16</v>
      </c>
      <c r="Q262" s="165">
        <f t="shared" si="20"/>
        <v>2238.16</v>
      </c>
      <c r="R262" s="239"/>
      <c r="S262" s="160">
        <v>114</v>
      </c>
      <c r="T262" s="160">
        <v>21.66</v>
      </c>
    </row>
    <row r="263" spans="1:20" ht="31.5" customHeight="1" x14ac:dyDescent="0.25">
      <c r="A263" s="160">
        <v>246</v>
      </c>
      <c r="B263" s="152" t="s">
        <v>622</v>
      </c>
      <c r="C263" s="159" t="s">
        <v>621</v>
      </c>
      <c r="D263" s="151" t="s">
        <v>49</v>
      </c>
      <c r="E263" s="160" t="s">
        <v>620</v>
      </c>
      <c r="F263" s="152" t="s">
        <v>619</v>
      </c>
      <c r="G263" s="161">
        <v>160</v>
      </c>
      <c r="H263" s="160">
        <v>12</v>
      </c>
      <c r="I263" s="238" t="s">
        <v>1708</v>
      </c>
      <c r="J263" s="240"/>
      <c r="K263" s="241"/>
      <c r="L263" s="161">
        <f t="shared" si="24"/>
        <v>160</v>
      </c>
      <c r="M263" s="258">
        <v>29.83</v>
      </c>
      <c r="O263" s="164"/>
      <c r="P263" s="163">
        <f t="shared" si="21"/>
        <v>29.83</v>
      </c>
      <c r="Q263" s="165">
        <f t="shared" ref="Q263:Q327" si="25">M263*L263</f>
        <v>4772.7999999999993</v>
      </c>
      <c r="R263" s="239"/>
      <c r="S263" s="160">
        <v>279</v>
      </c>
      <c r="T263" s="160">
        <v>29.14</v>
      </c>
    </row>
    <row r="264" spans="1:20" ht="31.5" customHeight="1" x14ac:dyDescent="0.25">
      <c r="A264" s="160">
        <v>247</v>
      </c>
      <c r="B264" s="152" t="s">
        <v>618</v>
      </c>
      <c r="C264" s="159" t="s">
        <v>617</v>
      </c>
      <c r="D264" s="151" t="s">
        <v>49</v>
      </c>
      <c r="E264" s="160" t="s">
        <v>616</v>
      </c>
      <c r="F264" s="152" t="s">
        <v>615</v>
      </c>
      <c r="G264" s="161">
        <v>81</v>
      </c>
      <c r="H264" s="160">
        <v>16</v>
      </c>
      <c r="I264" s="238" t="s">
        <v>1708</v>
      </c>
      <c r="J264" s="240"/>
      <c r="K264" s="241"/>
      <c r="L264" s="161">
        <f t="shared" si="24"/>
        <v>81</v>
      </c>
      <c r="M264" s="258">
        <v>25.24</v>
      </c>
      <c r="O264" s="164"/>
      <c r="P264" s="163">
        <f t="shared" si="21"/>
        <v>25.24</v>
      </c>
      <c r="Q264" s="165">
        <f t="shared" si="25"/>
        <v>2044.4399999999998</v>
      </c>
      <c r="R264" s="239"/>
      <c r="S264" s="160">
        <v>132</v>
      </c>
      <c r="T264" s="160">
        <v>24.69</v>
      </c>
    </row>
    <row r="265" spans="1:20" ht="31.5" customHeight="1" x14ac:dyDescent="0.25">
      <c r="A265" s="160">
        <v>248</v>
      </c>
      <c r="B265" s="152" t="s">
        <v>614</v>
      </c>
      <c r="C265" s="159" t="s">
        <v>613</v>
      </c>
      <c r="D265" s="151" t="s">
        <v>49</v>
      </c>
      <c r="E265" s="160" t="s">
        <v>612</v>
      </c>
      <c r="F265" s="152" t="s">
        <v>611</v>
      </c>
      <c r="G265" s="161">
        <v>247</v>
      </c>
      <c r="H265" s="160">
        <v>24</v>
      </c>
      <c r="I265" s="238" t="s">
        <v>1708</v>
      </c>
      <c r="J265" s="240"/>
      <c r="K265" s="241"/>
      <c r="L265" s="161">
        <f t="shared" si="24"/>
        <v>247</v>
      </c>
      <c r="M265" s="258">
        <v>41.62</v>
      </c>
      <c r="O265" s="164"/>
      <c r="P265" s="163">
        <f t="shared" si="21"/>
        <v>41.62</v>
      </c>
      <c r="Q265" s="165">
        <f t="shared" si="25"/>
        <v>10280.14</v>
      </c>
      <c r="R265" s="239"/>
      <c r="S265" s="160">
        <v>281</v>
      </c>
      <c r="T265" s="160">
        <v>40.659999999999997</v>
      </c>
    </row>
    <row r="266" spans="1:20" s="174" customFormat="1" ht="31.5" customHeight="1" x14ac:dyDescent="0.25">
      <c r="A266" s="343" t="str">
        <f>"Juice and Beverages = "&amp;DOLLAR(SUM(Q267:Q291),2)</f>
        <v>Juice and Beverages = $777,349.15</v>
      </c>
      <c r="B266" s="343"/>
      <c r="D266" s="94"/>
      <c r="E266" s="176"/>
      <c r="F266" s="95"/>
      <c r="G266" s="177"/>
      <c r="H266" s="176"/>
      <c r="I266" s="245"/>
      <c r="J266" s="246"/>
      <c r="K266" s="247"/>
      <c r="L266" s="177"/>
      <c r="M266" s="260"/>
      <c r="N266" s="95"/>
      <c r="O266" s="179"/>
      <c r="P266" s="179">
        <f t="shared" si="21"/>
        <v>0</v>
      </c>
      <c r="Q266" s="180">
        <f t="shared" si="25"/>
        <v>0</v>
      </c>
      <c r="R266" s="264"/>
      <c r="S266" s="176"/>
      <c r="T266" s="176"/>
    </row>
    <row r="267" spans="1:20" ht="31.5" customHeight="1" x14ac:dyDescent="0.25">
      <c r="A267" s="160">
        <v>249</v>
      </c>
      <c r="B267" s="152" t="s">
        <v>610</v>
      </c>
      <c r="C267" s="159" t="s">
        <v>609</v>
      </c>
      <c r="E267" s="160" t="s">
        <v>605</v>
      </c>
      <c r="F267" s="152" t="s">
        <v>608</v>
      </c>
      <c r="G267" s="161">
        <v>418</v>
      </c>
      <c r="H267" s="160">
        <v>64</v>
      </c>
      <c r="I267" s="238"/>
      <c r="J267" s="240"/>
      <c r="K267" s="241"/>
      <c r="L267" s="161">
        <f t="shared" ref="L267:L291" si="26">ROUND(IF(ISBLANK(K267)=TRUE,G267,(G267*H267)/K267),0)</f>
        <v>418</v>
      </c>
      <c r="M267" s="258">
        <v>91.12</v>
      </c>
      <c r="O267" s="164"/>
      <c r="P267" s="163">
        <f t="shared" si="21"/>
        <v>91.12</v>
      </c>
      <c r="Q267" s="165">
        <f t="shared" si="25"/>
        <v>38088.160000000003</v>
      </c>
      <c r="R267" s="239"/>
      <c r="S267" s="160">
        <v>504</v>
      </c>
      <c r="T267" s="160">
        <v>90.32</v>
      </c>
    </row>
    <row r="268" spans="1:20" ht="31.5" customHeight="1" x14ac:dyDescent="0.25">
      <c r="A268" s="160">
        <v>250</v>
      </c>
      <c r="B268" s="152" t="s">
        <v>607</v>
      </c>
      <c r="C268" s="159" t="s">
        <v>606</v>
      </c>
      <c r="E268" s="160" t="s">
        <v>605</v>
      </c>
      <c r="F268" s="152" t="s">
        <v>604</v>
      </c>
      <c r="G268" s="161">
        <v>149</v>
      </c>
      <c r="H268" s="160">
        <v>64</v>
      </c>
      <c r="I268" s="238"/>
      <c r="J268" s="240"/>
      <c r="K268" s="241"/>
      <c r="L268" s="161">
        <f t="shared" si="26"/>
        <v>149</v>
      </c>
      <c r="M268" s="258">
        <v>47.33</v>
      </c>
      <c r="O268" s="164"/>
      <c r="P268" s="163">
        <f t="shared" si="21"/>
        <v>47.33</v>
      </c>
      <c r="Q268" s="165">
        <f t="shared" si="25"/>
        <v>7052.17</v>
      </c>
      <c r="R268" s="239"/>
      <c r="S268" s="160">
        <v>197</v>
      </c>
      <c r="T268" s="160">
        <v>48.95</v>
      </c>
    </row>
    <row r="269" spans="1:20" ht="31.5" customHeight="1" x14ac:dyDescent="0.25">
      <c r="A269" s="160">
        <v>251</v>
      </c>
      <c r="B269" s="152" t="s">
        <v>1543</v>
      </c>
      <c r="C269" s="159" t="s">
        <v>1311</v>
      </c>
      <c r="E269" s="160" t="s">
        <v>605</v>
      </c>
      <c r="F269" s="152" t="s">
        <v>639</v>
      </c>
      <c r="G269" s="161">
        <v>117</v>
      </c>
      <c r="H269" s="160">
        <v>64</v>
      </c>
      <c r="I269" s="238"/>
      <c r="J269" s="240"/>
      <c r="K269" s="241"/>
      <c r="L269" s="161">
        <f t="shared" si="26"/>
        <v>117</v>
      </c>
      <c r="M269" s="258">
        <v>23.72</v>
      </c>
      <c r="O269" s="164"/>
      <c r="P269" s="163">
        <f t="shared" si="21"/>
        <v>23.72</v>
      </c>
      <c r="Q269" s="165">
        <f t="shared" si="25"/>
        <v>2775.24</v>
      </c>
      <c r="R269" s="239"/>
    </row>
    <row r="270" spans="1:20" ht="31.5" customHeight="1" x14ac:dyDescent="0.25">
      <c r="A270" s="160">
        <v>252</v>
      </c>
      <c r="B270" s="152" t="s">
        <v>1312</v>
      </c>
      <c r="C270" s="159" t="s">
        <v>1313</v>
      </c>
      <c r="E270" s="160" t="s">
        <v>605</v>
      </c>
      <c r="F270" s="152" t="s">
        <v>639</v>
      </c>
      <c r="G270" s="161">
        <v>75</v>
      </c>
      <c r="H270" s="160">
        <v>64</v>
      </c>
      <c r="I270" s="238"/>
      <c r="J270" s="240"/>
      <c r="K270" s="241"/>
      <c r="L270" s="161">
        <f t="shared" si="26"/>
        <v>75</v>
      </c>
      <c r="M270" s="258">
        <v>23.72</v>
      </c>
      <c r="O270" s="164"/>
      <c r="P270" s="163">
        <f t="shared" si="21"/>
        <v>23.72</v>
      </c>
      <c r="Q270" s="165">
        <f t="shared" si="25"/>
        <v>1779</v>
      </c>
      <c r="R270" s="239"/>
    </row>
    <row r="271" spans="1:20" ht="31.5" customHeight="1" x14ac:dyDescent="0.25">
      <c r="A271" s="160">
        <v>253</v>
      </c>
      <c r="B271" s="152" t="s">
        <v>603</v>
      </c>
      <c r="C271" s="159" t="s">
        <v>602</v>
      </c>
      <c r="D271" s="151" t="s">
        <v>49</v>
      </c>
      <c r="E271" s="160" t="s">
        <v>575</v>
      </c>
      <c r="F271" s="152" t="s">
        <v>595</v>
      </c>
      <c r="G271" s="161">
        <v>301</v>
      </c>
      <c r="H271" s="160">
        <v>70</v>
      </c>
      <c r="I271" s="238"/>
      <c r="J271" s="240"/>
      <c r="K271" s="241"/>
      <c r="L271" s="161">
        <f t="shared" si="26"/>
        <v>301</v>
      </c>
      <c r="M271" s="258">
        <v>9.5399999999999991</v>
      </c>
      <c r="O271" s="164"/>
      <c r="P271" s="163">
        <f t="shared" si="21"/>
        <v>9.5399999999999991</v>
      </c>
      <c r="Q271" s="165">
        <f t="shared" si="25"/>
        <v>2871.54</v>
      </c>
      <c r="R271" s="239"/>
      <c r="S271" s="160">
        <v>652</v>
      </c>
      <c r="T271" s="160">
        <v>8.2200000000000006</v>
      </c>
    </row>
    <row r="272" spans="1:20" ht="31.5" customHeight="1" x14ac:dyDescent="0.25">
      <c r="A272" s="160">
        <v>254</v>
      </c>
      <c r="B272" s="152" t="s">
        <v>601</v>
      </c>
      <c r="C272" s="159" t="s">
        <v>600</v>
      </c>
      <c r="D272" s="151" t="s">
        <v>49</v>
      </c>
      <c r="E272" s="160" t="s">
        <v>575</v>
      </c>
      <c r="F272" s="152" t="s">
        <v>595</v>
      </c>
      <c r="G272" s="161">
        <v>371</v>
      </c>
      <c r="H272" s="160">
        <v>70</v>
      </c>
      <c r="I272" s="238"/>
      <c r="J272" s="240"/>
      <c r="K272" s="241"/>
      <c r="L272" s="161">
        <f t="shared" si="26"/>
        <v>371</v>
      </c>
      <c r="M272" s="258">
        <v>9.5399999999999991</v>
      </c>
      <c r="O272" s="164"/>
      <c r="P272" s="163">
        <f t="shared" si="21"/>
        <v>9.5399999999999991</v>
      </c>
      <c r="Q272" s="165">
        <f t="shared" si="25"/>
        <v>3539.3399999999997</v>
      </c>
      <c r="R272" s="239"/>
      <c r="S272" s="160">
        <v>686</v>
      </c>
      <c r="T272" s="160">
        <v>8.2200000000000006</v>
      </c>
    </row>
    <row r="273" spans="1:20" ht="31.5" customHeight="1" x14ac:dyDescent="0.25">
      <c r="A273" s="160">
        <v>255</v>
      </c>
      <c r="B273" s="152" t="s">
        <v>599</v>
      </c>
      <c r="C273" s="159" t="s">
        <v>598</v>
      </c>
      <c r="D273" s="151" t="s">
        <v>49</v>
      </c>
      <c r="E273" s="160" t="s">
        <v>575</v>
      </c>
      <c r="F273" s="152" t="s">
        <v>595</v>
      </c>
      <c r="G273" s="161">
        <v>1747</v>
      </c>
      <c r="H273" s="160">
        <v>70</v>
      </c>
      <c r="I273" s="238"/>
      <c r="J273" s="240"/>
      <c r="K273" s="241"/>
      <c r="L273" s="161">
        <f t="shared" si="26"/>
        <v>1747</v>
      </c>
      <c r="M273" s="258">
        <v>9.5399999999999991</v>
      </c>
      <c r="O273" s="164"/>
      <c r="P273" s="163">
        <f t="shared" si="21"/>
        <v>9.5399999999999991</v>
      </c>
      <c r="Q273" s="165">
        <f t="shared" si="25"/>
        <v>16666.379999999997</v>
      </c>
      <c r="R273" s="239"/>
      <c r="S273" s="160">
        <v>842</v>
      </c>
      <c r="T273" s="160">
        <v>8.2200000000000006</v>
      </c>
    </row>
    <row r="274" spans="1:20" ht="31.5" customHeight="1" x14ac:dyDescent="0.25">
      <c r="A274" s="160">
        <v>256</v>
      </c>
      <c r="B274" s="152" t="s">
        <v>597</v>
      </c>
      <c r="C274" s="159" t="s">
        <v>596</v>
      </c>
      <c r="D274" s="151" t="s">
        <v>49</v>
      </c>
      <c r="E274" s="160" t="s">
        <v>575</v>
      </c>
      <c r="F274" s="152" t="s">
        <v>595</v>
      </c>
      <c r="G274" s="161">
        <v>913</v>
      </c>
      <c r="H274" s="160">
        <v>70</v>
      </c>
      <c r="I274" s="238"/>
      <c r="J274" s="240"/>
      <c r="K274" s="241"/>
      <c r="L274" s="161">
        <f t="shared" si="26"/>
        <v>913</v>
      </c>
      <c r="M274" s="258">
        <v>9.5399999999999991</v>
      </c>
      <c r="O274" s="164"/>
      <c r="P274" s="163">
        <f t="shared" si="21"/>
        <v>9.5399999999999991</v>
      </c>
      <c r="Q274" s="165">
        <f t="shared" si="25"/>
        <v>8710.0199999999986</v>
      </c>
      <c r="R274" s="239"/>
      <c r="S274" s="160">
        <v>867</v>
      </c>
      <c r="T274" s="160">
        <v>8.2200000000000006</v>
      </c>
    </row>
    <row r="275" spans="1:20" ht="31.5" customHeight="1" x14ac:dyDescent="0.25">
      <c r="A275" s="160">
        <v>257</v>
      </c>
      <c r="B275" s="152" t="s">
        <v>594</v>
      </c>
      <c r="C275" s="159" t="s">
        <v>127</v>
      </c>
      <c r="E275" s="160" t="s">
        <v>583</v>
      </c>
      <c r="F275" s="152" t="s">
        <v>582</v>
      </c>
      <c r="G275" s="161">
        <v>10238</v>
      </c>
      <c r="H275" s="160">
        <v>96</v>
      </c>
      <c r="I275" s="238"/>
      <c r="J275" s="240" t="s">
        <v>1770</v>
      </c>
      <c r="K275" s="241">
        <v>96</v>
      </c>
      <c r="L275" s="161">
        <f t="shared" si="26"/>
        <v>10238</v>
      </c>
      <c r="M275" s="258">
        <v>9.76</v>
      </c>
      <c r="O275" s="164"/>
      <c r="P275" s="163">
        <f t="shared" si="21"/>
        <v>9.76</v>
      </c>
      <c r="Q275" s="165">
        <f t="shared" si="25"/>
        <v>99922.880000000005</v>
      </c>
      <c r="R275" s="239"/>
      <c r="S275" s="160">
        <v>1535488</v>
      </c>
      <c r="T275" s="160">
        <v>9.6000000000000002E-2</v>
      </c>
    </row>
    <row r="276" spans="1:20" ht="31.5" customHeight="1" x14ac:dyDescent="0.25">
      <c r="A276" s="160">
        <v>258</v>
      </c>
      <c r="B276" s="152" t="s">
        <v>593</v>
      </c>
      <c r="C276" s="159" t="s">
        <v>592</v>
      </c>
      <c r="D276" s="151" t="s">
        <v>247</v>
      </c>
      <c r="E276" s="160" t="s">
        <v>585</v>
      </c>
      <c r="F276" s="152" t="s">
        <v>589</v>
      </c>
      <c r="G276" s="161">
        <v>1257</v>
      </c>
      <c r="H276" s="160">
        <v>40</v>
      </c>
      <c r="I276" s="238"/>
      <c r="J276" s="240"/>
      <c r="K276" s="241"/>
      <c r="L276" s="161">
        <f t="shared" si="26"/>
        <v>1257</v>
      </c>
      <c r="M276" s="258">
        <v>6.86</v>
      </c>
      <c r="O276" s="164"/>
      <c r="P276" s="163">
        <f t="shared" si="21"/>
        <v>6.86</v>
      </c>
      <c r="Q276" s="165">
        <f t="shared" si="25"/>
        <v>8623.02</v>
      </c>
      <c r="R276" s="239"/>
      <c r="S276" s="160">
        <v>1270</v>
      </c>
      <c r="T276" s="160">
        <v>7.37</v>
      </c>
    </row>
    <row r="277" spans="1:20" ht="31.5" customHeight="1" x14ac:dyDescent="0.25">
      <c r="A277" s="160">
        <v>259</v>
      </c>
      <c r="B277" s="152" t="s">
        <v>591</v>
      </c>
      <c r="C277" s="159" t="s">
        <v>590</v>
      </c>
      <c r="D277" s="151" t="s">
        <v>247</v>
      </c>
      <c r="E277" s="160" t="s">
        <v>585</v>
      </c>
      <c r="F277" s="152" t="s">
        <v>589</v>
      </c>
      <c r="G277" s="161">
        <v>392</v>
      </c>
      <c r="H277" s="160">
        <v>40</v>
      </c>
      <c r="I277" s="238"/>
      <c r="J277" s="240"/>
      <c r="K277" s="241"/>
      <c r="L277" s="161">
        <f t="shared" si="26"/>
        <v>392</v>
      </c>
      <c r="M277" s="258">
        <v>6.86</v>
      </c>
      <c r="O277" s="164"/>
      <c r="P277" s="163">
        <f t="shared" si="21"/>
        <v>6.86</v>
      </c>
      <c r="Q277" s="165">
        <f t="shared" si="25"/>
        <v>2689.1200000000003</v>
      </c>
      <c r="R277" s="239"/>
      <c r="S277" s="160">
        <v>1448</v>
      </c>
      <c r="T277" s="160">
        <v>7.37</v>
      </c>
    </row>
    <row r="278" spans="1:20" ht="31.5" customHeight="1" x14ac:dyDescent="0.25">
      <c r="A278" s="160">
        <v>260</v>
      </c>
      <c r="B278" s="152" t="s">
        <v>588</v>
      </c>
      <c r="C278" s="159" t="s">
        <v>127</v>
      </c>
      <c r="E278" s="160" t="s">
        <v>583</v>
      </c>
      <c r="F278" s="152" t="s">
        <v>582</v>
      </c>
      <c r="G278" s="161">
        <v>3940</v>
      </c>
      <c r="H278" s="160">
        <v>96</v>
      </c>
      <c r="I278" s="238"/>
      <c r="J278" s="240" t="s">
        <v>1771</v>
      </c>
      <c r="K278" s="241"/>
      <c r="L278" s="161">
        <f t="shared" si="26"/>
        <v>3940</v>
      </c>
      <c r="M278" s="258">
        <v>10.07</v>
      </c>
      <c r="O278" s="164"/>
      <c r="P278" s="163">
        <f t="shared" si="21"/>
        <v>10.07</v>
      </c>
      <c r="Q278" s="165">
        <f t="shared" si="25"/>
        <v>39675.800000000003</v>
      </c>
      <c r="R278" s="239"/>
      <c r="S278" s="160">
        <v>767850</v>
      </c>
      <c r="T278" s="160">
        <v>0.1</v>
      </c>
    </row>
    <row r="279" spans="1:20" ht="31.5" customHeight="1" x14ac:dyDescent="0.25">
      <c r="A279" s="160">
        <v>261</v>
      </c>
      <c r="B279" s="152" t="s">
        <v>587</v>
      </c>
      <c r="C279" s="159" t="s">
        <v>586</v>
      </c>
      <c r="D279" s="151" t="s">
        <v>247</v>
      </c>
      <c r="E279" s="160" t="s">
        <v>585</v>
      </c>
      <c r="F279" s="152" t="s">
        <v>1544</v>
      </c>
      <c r="G279" s="161">
        <v>587</v>
      </c>
      <c r="H279" s="160">
        <v>40</v>
      </c>
      <c r="I279" s="238"/>
      <c r="J279" s="240"/>
      <c r="K279" s="241"/>
      <c r="L279" s="161">
        <f t="shared" si="26"/>
        <v>587</v>
      </c>
      <c r="M279" s="258">
        <v>8.11</v>
      </c>
      <c r="O279" s="164"/>
      <c r="P279" s="163">
        <f t="shared" si="21"/>
        <v>8.11</v>
      </c>
      <c r="Q279" s="165">
        <f t="shared" si="25"/>
        <v>4760.57</v>
      </c>
      <c r="R279" s="239"/>
      <c r="S279" s="160">
        <v>1025</v>
      </c>
      <c r="T279" s="160">
        <v>7.87</v>
      </c>
    </row>
    <row r="280" spans="1:20" ht="31.5" customHeight="1" x14ac:dyDescent="0.25">
      <c r="A280" s="160">
        <v>262</v>
      </c>
      <c r="B280" s="152" t="s">
        <v>584</v>
      </c>
      <c r="C280" s="159" t="s">
        <v>127</v>
      </c>
      <c r="E280" s="160" t="s">
        <v>583</v>
      </c>
      <c r="F280" s="152" t="s">
        <v>582</v>
      </c>
      <c r="G280" s="161">
        <v>2774</v>
      </c>
      <c r="H280" s="160">
        <v>96</v>
      </c>
      <c r="I280" s="238"/>
      <c r="J280" s="240" t="s">
        <v>1772</v>
      </c>
      <c r="K280" s="241"/>
      <c r="L280" s="161">
        <f t="shared" si="26"/>
        <v>2774</v>
      </c>
      <c r="M280" s="258">
        <v>13.44</v>
      </c>
      <c r="O280" s="164"/>
      <c r="P280" s="163">
        <f t="shared" si="21"/>
        <v>13.44</v>
      </c>
      <c r="Q280" s="165">
        <f t="shared" si="25"/>
        <v>37282.559999999998</v>
      </c>
      <c r="R280" s="239"/>
      <c r="S280" s="160">
        <v>586698</v>
      </c>
      <c r="T280" s="160">
        <v>0.122</v>
      </c>
    </row>
    <row r="281" spans="1:20" ht="31.5" customHeight="1" x14ac:dyDescent="0.25">
      <c r="A281" s="160">
        <v>263</v>
      </c>
      <c r="B281" s="152" t="s">
        <v>1545</v>
      </c>
      <c r="C281" s="159" t="s">
        <v>127</v>
      </c>
      <c r="E281" s="160" t="s">
        <v>583</v>
      </c>
      <c r="F281" s="152" t="s">
        <v>582</v>
      </c>
      <c r="G281" s="161">
        <v>7909</v>
      </c>
      <c r="H281" s="160">
        <v>96</v>
      </c>
      <c r="I281" s="238"/>
      <c r="J281" s="240" t="s">
        <v>1773</v>
      </c>
      <c r="K281" s="241"/>
      <c r="L281" s="161">
        <f t="shared" si="26"/>
        <v>7909</v>
      </c>
      <c r="M281" s="258">
        <v>12.79</v>
      </c>
      <c r="O281" s="164"/>
      <c r="P281" s="163">
        <f t="shared" si="21"/>
        <v>12.79</v>
      </c>
      <c r="Q281" s="165">
        <f t="shared" si="25"/>
        <v>101156.10999999999</v>
      </c>
      <c r="R281" s="239"/>
      <c r="S281" s="160">
        <v>1023670</v>
      </c>
      <c r="T281" s="160">
        <v>0.13</v>
      </c>
    </row>
    <row r="282" spans="1:20" ht="31.5" customHeight="1" x14ac:dyDescent="0.25">
      <c r="A282" s="160">
        <v>264</v>
      </c>
      <c r="B282" s="152" t="s">
        <v>581</v>
      </c>
      <c r="C282" s="159" t="s">
        <v>580</v>
      </c>
      <c r="D282" s="151" t="s">
        <v>49</v>
      </c>
      <c r="E282" s="160" t="s">
        <v>575</v>
      </c>
      <c r="F282" s="152" t="s">
        <v>574</v>
      </c>
      <c r="G282" s="161">
        <v>906</v>
      </c>
      <c r="H282" s="160">
        <v>70</v>
      </c>
      <c r="I282" s="238"/>
      <c r="J282" s="240"/>
      <c r="K282" s="241"/>
      <c r="L282" s="161">
        <f t="shared" si="26"/>
        <v>906</v>
      </c>
      <c r="M282" s="258">
        <v>10.58</v>
      </c>
      <c r="O282" s="164"/>
      <c r="P282" s="163">
        <f t="shared" si="21"/>
        <v>10.58</v>
      </c>
      <c r="Q282" s="165">
        <f t="shared" si="25"/>
        <v>9585.48</v>
      </c>
      <c r="R282" s="239"/>
      <c r="S282" s="160">
        <v>605</v>
      </c>
      <c r="T282" s="160">
        <v>9.43</v>
      </c>
    </row>
    <row r="283" spans="1:20" ht="31.5" customHeight="1" x14ac:dyDescent="0.25">
      <c r="A283" s="160">
        <v>265</v>
      </c>
      <c r="B283" s="152" t="s">
        <v>579</v>
      </c>
      <c r="C283" s="159" t="s">
        <v>578</v>
      </c>
      <c r="D283" s="151" t="s">
        <v>49</v>
      </c>
      <c r="E283" s="160" t="s">
        <v>575</v>
      </c>
      <c r="F283" s="152" t="s">
        <v>574</v>
      </c>
      <c r="G283" s="161">
        <v>1029</v>
      </c>
      <c r="H283" s="160">
        <v>70</v>
      </c>
      <c r="I283" s="238"/>
      <c r="J283" s="240"/>
      <c r="K283" s="241"/>
      <c r="L283" s="161">
        <f t="shared" si="26"/>
        <v>1029</v>
      </c>
      <c r="M283" s="258">
        <v>10.58</v>
      </c>
      <c r="O283" s="164"/>
      <c r="P283" s="163">
        <f t="shared" si="21"/>
        <v>10.58</v>
      </c>
      <c r="Q283" s="165">
        <f t="shared" si="25"/>
        <v>10886.82</v>
      </c>
      <c r="R283" s="239"/>
      <c r="S283" s="160">
        <v>592</v>
      </c>
      <c r="T283" s="160">
        <v>9.43</v>
      </c>
    </row>
    <row r="284" spans="1:20" ht="31.5" customHeight="1" x14ac:dyDescent="0.25">
      <c r="A284" s="160">
        <v>266</v>
      </c>
      <c r="B284" s="152" t="s">
        <v>577</v>
      </c>
      <c r="C284" s="159" t="s">
        <v>576</v>
      </c>
      <c r="D284" s="151" t="s">
        <v>49</v>
      </c>
      <c r="E284" s="160" t="s">
        <v>575</v>
      </c>
      <c r="F284" s="152" t="s">
        <v>574</v>
      </c>
      <c r="G284" s="161">
        <v>738</v>
      </c>
      <c r="H284" s="160">
        <v>70</v>
      </c>
      <c r="I284" s="238"/>
      <c r="J284" s="240"/>
      <c r="K284" s="241"/>
      <c r="L284" s="161">
        <f t="shared" si="26"/>
        <v>738</v>
      </c>
      <c r="M284" s="258">
        <v>10.58</v>
      </c>
      <c r="O284" s="164"/>
      <c r="P284" s="163">
        <f t="shared" si="21"/>
        <v>10.58</v>
      </c>
      <c r="Q284" s="165">
        <f t="shared" si="25"/>
        <v>7808.04</v>
      </c>
      <c r="R284" s="239"/>
      <c r="S284" s="160">
        <v>571</v>
      </c>
      <c r="T284" s="160">
        <v>9.43</v>
      </c>
    </row>
    <row r="285" spans="1:20" ht="31.5" customHeight="1" x14ac:dyDescent="0.25">
      <c r="A285" s="160">
        <v>267</v>
      </c>
      <c r="B285" s="152" t="s">
        <v>573</v>
      </c>
      <c r="C285" s="159" t="s">
        <v>569</v>
      </c>
      <c r="D285" s="151" t="s">
        <v>247</v>
      </c>
      <c r="E285" s="160" t="s">
        <v>568</v>
      </c>
      <c r="F285" s="152" t="s">
        <v>567</v>
      </c>
      <c r="G285" s="161">
        <v>1343</v>
      </c>
      <c r="H285" s="160">
        <v>24</v>
      </c>
      <c r="I285" s="238"/>
      <c r="J285" s="240"/>
      <c r="K285" s="241"/>
      <c r="L285" s="161">
        <f t="shared" si="26"/>
        <v>1343</v>
      </c>
      <c r="M285" s="258">
        <v>11.44</v>
      </c>
      <c r="O285" s="164"/>
      <c r="P285" s="163">
        <f t="shared" si="21"/>
        <v>11.44</v>
      </c>
      <c r="Q285" s="165">
        <f t="shared" si="25"/>
        <v>15363.92</v>
      </c>
      <c r="R285" s="239"/>
    </row>
    <row r="286" spans="1:20" ht="31.5" customHeight="1" x14ac:dyDescent="0.25">
      <c r="A286" s="160">
        <v>268</v>
      </c>
      <c r="B286" s="152" t="s">
        <v>572</v>
      </c>
      <c r="C286" s="159" t="s">
        <v>569</v>
      </c>
      <c r="D286" s="151" t="s">
        <v>247</v>
      </c>
      <c r="E286" s="160" t="s">
        <v>568</v>
      </c>
      <c r="F286" s="152" t="s">
        <v>567</v>
      </c>
      <c r="G286" s="161">
        <v>1732</v>
      </c>
      <c r="H286" s="160">
        <v>24</v>
      </c>
      <c r="I286" s="238"/>
      <c r="J286" s="240"/>
      <c r="K286" s="241"/>
      <c r="L286" s="161">
        <f t="shared" si="26"/>
        <v>1732</v>
      </c>
      <c r="M286" s="258">
        <v>11.44</v>
      </c>
      <c r="O286" s="164"/>
      <c r="P286" s="163">
        <f t="shared" si="21"/>
        <v>11.44</v>
      </c>
      <c r="Q286" s="165">
        <f t="shared" si="25"/>
        <v>19814.079999999998</v>
      </c>
      <c r="R286" s="239"/>
      <c r="S286" s="160">
        <v>11269</v>
      </c>
      <c r="T286" s="160">
        <v>10.67</v>
      </c>
    </row>
    <row r="287" spans="1:20" ht="31.5" customHeight="1" x14ac:dyDescent="0.25">
      <c r="A287" s="160">
        <v>269</v>
      </c>
      <c r="B287" s="152" t="s">
        <v>571</v>
      </c>
      <c r="C287" s="159" t="s">
        <v>569</v>
      </c>
      <c r="D287" s="151" t="s">
        <v>247</v>
      </c>
      <c r="E287" s="160" t="s">
        <v>568</v>
      </c>
      <c r="F287" s="152" t="s">
        <v>567</v>
      </c>
      <c r="G287" s="161">
        <v>1614</v>
      </c>
      <c r="H287" s="160">
        <v>24</v>
      </c>
      <c r="I287" s="238"/>
      <c r="J287" s="240"/>
      <c r="K287" s="241"/>
      <c r="L287" s="161">
        <f t="shared" si="26"/>
        <v>1614</v>
      </c>
      <c r="M287" s="258">
        <v>11.44</v>
      </c>
      <c r="O287" s="164"/>
      <c r="P287" s="163">
        <f t="shared" si="21"/>
        <v>11.44</v>
      </c>
      <c r="Q287" s="165">
        <f t="shared" si="25"/>
        <v>18464.16</v>
      </c>
      <c r="R287" s="239"/>
    </row>
    <row r="288" spans="1:20" ht="31.5" customHeight="1" x14ac:dyDescent="0.25">
      <c r="A288" s="160">
        <v>270</v>
      </c>
      <c r="B288" s="152" t="s">
        <v>570</v>
      </c>
      <c r="C288" s="159" t="s">
        <v>569</v>
      </c>
      <c r="D288" s="151" t="s">
        <v>247</v>
      </c>
      <c r="E288" s="160" t="s">
        <v>568</v>
      </c>
      <c r="F288" s="152" t="s">
        <v>567</v>
      </c>
      <c r="G288" s="161">
        <v>1846</v>
      </c>
      <c r="H288" s="160">
        <v>24</v>
      </c>
      <c r="I288" s="238"/>
      <c r="J288" s="240"/>
      <c r="K288" s="241"/>
      <c r="L288" s="161">
        <f t="shared" si="26"/>
        <v>1846</v>
      </c>
      <c r="M288" s="258">
        <v>11.44</v>
      </c>
      <c r="O288" s="164"/>
      <c r="P288" s="163">
        <f t="shared" si="21"/>
        <v>11.44</v>
      </c>
      <c r="Q288" s="165">
        <f t="shared" si="25"/>
        <v>21118.239999999998</v>
      </c>
      <c r="R288" s="239"/>
    </row>
    <row r="289" spans="1:20" ht="31.5" customHeight="1" x14ac:dyDescent="0.25">
      <c r="A289" s="160">
        <v>271</v>
      </c>
      <c r="B289" s="152" t="s">
        <v>1688</v>
      </c>
      <c r="C289" s="67" t="s">
        <v>1687</v>
      </c>
      <c r="D289" s="151" t="s">
        <v>322</v>
      </c>
      <c r="E289" s="160" t="s">
        <v>585</v>
      </c>
      <c r="F289" s="152" t="s">
        <v>1686</v>
      </c>
      <c r="G289" s="161">
        <v>225</v>
      </c>
      <c r="H289" s="160">
        <v>40</v>
      </c>
      <c r="I289" s="238"/>
      <c r="J289" s="240"/>
      <c r="K289" s="241"/>
      <c r="L289" s="161">
        <f t="shared" ref="L289" si="27">ROUND(IF(ISBLANK(K289)=TRUE,G289,(G289*H289)/K289),0)</f>
        <v>225</v>
      </c>
      <c r="M289" s="258">
        <v>7.58</v>
      </c>
      <c r="O289" s="164"/>
      <c r="P289" s="163">
        <f t="shared" ref="P289" si="28">IF(ISBLANK(M289),0,(M289-O289))</f>
        <v>7.58</v>
      </c>
      <c r="Q289" s="165">
        <f t="shared" ref="Q289" si="29">M289*L289</f>
        <v>1705.5</v>
      </c>
      <c r="R289" s="239"/>
    </row>
    <row r="290" spans="1:20" ht="31.5" customHeight="1" x14ac:dyDescent="0.25">
      <c r="A290" s="160">
        <v>272</v>
      </c>
      <c r="B290" s="152" t="s">
        <v>1496</v>
      </c>
      <c r="C290" s="159" t="s">
        <v>566</v>
      </c>
      <c r="E290" s="160" t="s">
        <v>565</v>
      </c>
      <c r="G290" s="161">
        <v>25090</v>
      </c>
      <c r="H290" s="160">
        <v>40</v>
      </c>
      <c r="I290" s="238" t="s">
        <v>1708</v>
      </c>
      <c r="J290" s="240">
        <v>24</v>
      </c>
      <c r="K290" s="241"/>
      <c r="L290" s="161">
        <f t="shared" si="26"/>
        <v>25090</v>
      </c>
      <c r="M290" s="258">
        <v>4.84</v>
      </c>
      <c r="O290" s="164"/>
      <c r="P290" s="163">
        <f t="shared" si="21"/>
        <v>4.84</v>
      </c>
      <c r="Q290" s="165">
        <f t="shared" si="25"/>
        <v>121435.59999999999</v>
      </c>
      <c r="R290" s="239" t="s">
        <v>1774</v>
      </c>
      <c r="S290" s="160">
        <v>37910</v>
      </c>
      <c r="T290" s="160">
        <v>4.79</v>
      </c>
    </row>
    <row r="291" spans="1:20" ht="31.5" customHeight="1" x14ac:dyDescent="0.25">
      <c r="A291" s="160">
        <v>273</v>
      </c>
      <c r="B291" s="152" t="s">
        <v>1497</v>
      </c>
      <c r="C291" s="159" t="s">
        <v>564</v>
      </c>
      <c r="E291" s="160" t="s">
        <v>1498</v>
      </c>
      <c r="G291" s="161">
        <v>19294</v>
      </c>
      <c r="H291" s="160">
        <v>48</v>
      </c>
      <c r="I291" s="238" t="s">
        <v>1708</v>
      </c>
      <c r="J291" s="240"/>
      <c r="K291" s="241"/>
      <c r="L291" s="161">
        <f t="shared" si="26"/>
        <v>19294</v>
      </c>
      <c r="M291" s="258">
        <v>9.1</v>
      </c>
      <c r="O291" s="164"/>
      <c r="P291" s="163">
        <f t="shared" ref="P291:P361" si="30">IF(ISBLANK(M291),0,(M291-O291))</f>
        <v>9.1</v>
      </c>
      <c r="Q291" s="165">
        <f t="shared" si="25"/>
        <v>175575.4</v>
      </c>
      <c r="R291" s="239"/>
      <c r="S291" s="160">
        <v>9640</v>
      </c>
      <c r="T291" s="160">
        <v>5.55</v>
      </c>
    </row>
    <row r="292" spans="1:20" s="174" customFormat="1" ht="31.5" customHeight="1" x14ac:dyDescent="0.25">
      <c r="A292" s="343" t="str">
        <f>"Meat - Beef, Commercial = "&amp;DOLLAR(SUM(Q293:Q301),2)</f>
        <v>Meat - Beef, Commercial = $412,538.52</v>
      </c>
      <c r="B292" s="343"/>
      <c r="D292" s="94"/>
      <c r="E292" s="176"/>
      <c r="F292" s="95"/>
      <c r="G292" s="177"/>
      <c r="H292" s="176"/>
      <c r="I292" s="245"/>
      <c r="J292" s="246"/>
      <c r="K292" s="247"/>
      <c r="L292" s="177"/>
      <c r="M292" s="260"/>
      <c r="N292" s="95"/>
      <c r="O292" s="179"/>
      <c r="P292" s="179"/>
      <c r="Q292" s="180">
        <f t="shared" si="25"/>
        <v>0</v>
      </c>
      <c r="R292" s="264"/>
      <c r="S292" s="176"/>
      <c r="T292" s="176"/>
    </row>
    <row r="293" spans="1:20" ht="31.5" customHeight="1" x14ac:dyDescent="0.25">
      <c r="A293" s="160">
        <v>274</v>
      </c>
      <c r="B293" s="152" t="s">
        <v>1124</v>
      </c>
      <c r="C293" s="159" t="s">
        <v>1245</v>
      </c>
      <c r="D293" s="151" t="s">
        <v>67</v>
      </c>
      <c r="E293" s="160" t="s">
        <v>1250</v>
      </c>
      <c r="G293" s="161">
        <v>360</v>
      </c>
      <c r="H293" s="160">
        <v>170</v>
      </c>
      <c r="I293" s="238" t="s">
        <v>1708</v>
      </c>
      <c r="J293" s="240"/>
      <c r="K293" s="241"/>
      <c r="L293" s="161">
        <f t="shared" ref="L293:L301" si="31">ROUND(IF(ISBLANK(K293)=TRUE,G293,(G293*H293)/K293),0)</f>
        <v>360</v>
      </c>
      <c r="M293" s="258">
        <v>87.34</v>
      </c>
      <c r="O293" s="164"/>
      <c r="P293" s="163">
        <f t="shared" si="30"/>
        <v>87.34</v>
      </c>
      <c r="Q293" s="165">
        <f t="shared" si="25"/>
        <v>31442.400000000001</v>
      </c>
      <c r="R293" s="239"/>
    </row>
    <row r="294" spans="1:20" ht="31.5" customHeight="1" x14ac:dyDescent="0.25">
      <c r="A294" s="160">
        <v>275</v>
      </c>
      <c r="B294" s="152" t="s">
        <v>563</v>
      </c>
      <c r="C294" s="159" t="s">
        <v>562</v>
      </c>
      <c r="D294" s="151" t="s">
        <v>49</v>
      </c>
      <c r="E294" s="160" t="s">
        <v>1634</v>
      </c>
      <c r="G294" s="161">
        <v>219</v>
      </c>
      <c r="H294" s="160">
        <v>167</v>
      </c>
      <c r="I294" s="238" t="s">
        <v>1708</v>
      </c>
      <c r="J294" s="240"/>
      <c r="K294" s="241"/>
      <c r="L294" s="161">
        <f t="shared" si="31"/>
        <v>219</v>
      </c>
      <c r="M294" s="258">
        <v>133.07</v>
      </c>
      <c r="O294" s="164"/>
      <c r="P294" s="163">
        <f t="shared" si="30"/>
        <v>133.07</v>
      </c>
      <c r="Q294" s="165">
        <f t="shared" si="25"/>
        <v>29142.329999999998</v>
      </c>
      <c r="R294" s="239"/>
      <c r="T294" s="160">
        <v>147.88999999999999</v>
      </c>
    </row>
    <row r="295" spans="1:20" ht="31.5" customHeight="1" x14ac:dyDescent="0.25">
      <c r="A295" s="160">
        <v>276</v>
      </c>
      <c r="B295" s="152" t="s">
        <v>561</v>
      </c>
      <c r="C295" s="159" t="s">
        <v>127</v>
      </c>
      <c r="E295" s="160" t="s">
        <v>1635</v>
      </c>
      <c r="G295" s="161">
        <v>435</v>
      </c>
      <c r="H295" s="160">
        <v>40</v>
      </c>
      <c r="I295" s="238" t="s">
        <v>1708</v>
      </c>
      <c r="J295" s="240" t="s">
        <v>1776</v>
      </c>
      <c r="K295" s="241">
        <v>10</v>
      </c>
      <c r="L295" s="161">
        <f t="shared" si="31"/>
        <v>1740</v>
      </c>
      <c r="M295" s="258">
        <v>20.399999999999999</v>
      </c>
      <c r="O295" s="164"/>
      <c r="P295" s="163">
        <f t="shared" si="30"/>
        <v>20.399999999999999</v>
      </c>
      <c r="Q295" s="165">
        <f t="shared" si="25"/>
        <v>35496</v>
      </c>
      <c r="R295" s="239" t="s">
        <v>1775</v>
      </c>
      <c r="S295" s="160">
        <v>932</v>
      </c>
      <c r="T295" s="160">
        <v>44.58</v>
      </c>
    </row>
    <row r="296" spans="1:20" ht="31.5" customHeight="1" x14ac:dyDescent="0.25">
      <c r="A296" s="160">
        <v>277</v>
      </c>
      <c r="B296" s="152" t="s">
        <v>1235</v>
      </c>
      <c r="C296" s="159" t="s">
        <v>1243</v>
      </c>
      <c r="D296" s="151" t="s">
        <v>49</v>
      </c>
      <c r="E296" s="160" t="s">
        <v>1248</v>
      </c>
      <c r="G296" s="161">
        <v>1178</v>
      </c>
      <c r="H296" s="160">
        <v>192</v>
      </c>
      <c r="I296" s="238" t="s">
        <v>1708</v>
      </c>
      <c r="J296" s="240"/>
      <c r="K296" s="241"/>
      <c r="L296" s="161">
        <f t="shared" si="31"/>
        <v>1178</v>
      </c>
      <c r="M296" s="258">
        <v>106.17</v>
      </c>
      <c r="O296" s="164"/>
      <c r="P296" s="163">
        <f t="shared" si="30"/>
        <v>106.17</v>
      </c>
      <c r="Q296" s="165">
        <f t="shared" si="25"/>
        <v>125068.26</v>
      </c>
      <c r="R296" s="239"/>
    </row>
    <row r="297" spans="1:20" ht="31.5" customHeight="1" x14ac:dyDescent="0.25">
      <c r="A297" s="160">
        <v>278</v>
      </c>
      <c r="B297" s="152" t="s">
        <v>1121</v>
      </c>
      <c r="C297" s="159" t="s">
        <v>1244</v>
      </c>
      <c r="D297" s="151" t="s">
        <v>67</v>
      </c>
      <c r="E297" s="160" t="s">
        <v>1249</v>
      </c>
      <c r="G297" s="161">
        <v>289</v>
      </c>
      <c r="H297" s="160">
        <v>210</v>
      </c>
      <c r="I297" s="238" t="s">
        <v>1708</v>
      </c>
      <c r="J297" s="240"/>
      <c r="K297" s="241"/>
      <c r="L297" s="161">
        <f t="shared" si="31"/>
        <v>289</v>
      </c>
      <c r="M297" s="258">
        <v>62</v>
      </c>
      <c r="O297" s="164"/>
      <c r="P297" s="163">
        <f t="shared" si="30"/>
        <v>62</v>
      </c>
      <c r="Q297" s="165">
        <f t="shared" si="25"/>
        <v>17918</v>
      </c>
      <c r="R297" s="239"/>
    </row>
    <row r="298" spans="1:20" ht="31.5" customHeight="1" x14ac:dyDescent="0.25">
      <c r="A298" s="160">
        <v>279</v>
      </c>
      <c r="B298" s="152" t="s">
        <v>1128</v>
      </c>
      <c r="C298" s="159" t="s">
        <v>1246</v>
      </c>
      <c r="D298" s="151" t="s">
        <v>961</v>
      </c>
      <c r="E298" s="160" t="s">
        <v>1251</v>
      </c>
      <c r="G298" s="161">
        <v>615</v>
      </c>
      <c r="H298" s="160">
        <v>163</v>
      </c>
      <c r="I298" s="238" t="s">
        <v>1708</v>
      </c>
      <c r="J298" s="240"/>
      <c r="K298" s="241"/>
      <c r="L298" s="161">
        <f t="shared" si="31"/>
        <v>615</v>
      </c>
      <c r="M298" s="258">
        <v>106.86</v>
      </c>
      <c r="O298" s="164"/>
      <c r="P298" s="163">
        <f t="shared" si="30"/>
        <v>106.86</v>
      </c>
      <c r="Q298" s="165">
        <f t="shared" si="25"/>
        <v>65718.899999999994</v>
      </c>
      <c r="R298" s="239"/>
    </row>
    <row r="299" spans="1:20" ht="31.5" customHeight="1" x14ac:dyDescent="0.25">
      <c r="A299" s="160">
        <v>280</v>
      </c>
      <c r="B299" s="152" t="s">
        <v>560</v>
      </c>
      <c r="C299" s="159" t="s">
        <v>559</v>
      </c>
      <c r="D299" s="151" t="s">
        <v>67</v>
      </c>
      <c r="E299" s="160" t="s">
        <v>558</v>
      </c>
      <c r="F299" s="205" t="s">
        <v>557</v>
      </c>
      <c r="G299" s="161">
        <v>223</v>
      </c>
      <c r="H299" s="160">
        <v>30</v>
      </c>
      <c r="I299" s="238" t="s">
        <v>1708</v>
      </c>
      <c r="J299" s="240"/>
      <c r="K299" s="241"/>
      <c r="L299" s="161">
        <f t="shared" si="31"/>
        <v>223</v>
      </c>
      <c r="M299" s="258">
        <v>140.61000000000001</v>
      </c>
      <c r="O299" s="164"/>
      <c r="P299" s="163">
        <f t="shared" si="30"/>
        <v>140.61000000000001</v>
      </c>
      <c r="Q299" s="165">
        <f t="shared" si="25"/>
        <v>31356.030000000002</v>
      </c>
      <c r="R299" s="239"/>
      <c r="S299" s="160">
        <v>399</v>
      </c>
      <c r="T299" s="160">
        <v>112.27</v>
      </c>
    </row>
    <row r="300" spans="1:20" ht="31.5" customHeight="1" x14ac:dyDescent="0.25">
      <c r="A300" s="160">
        <v>281</v>
      </c>
      <c r="B300" s="152" t="s">
        <v>1262</v>
      </c>
      <c r="C300" s="159" t="s">
        <v>556</v>
      </c>
      <c r="D300" s="151" t="s">
        <v>383</v>
      </c>
      <c r="E300" s="160" t="s">
        <v>378</v>
      </c>
      <c r="F300" s="152" t="s">
        <v>555</v>
      </c>
      <c r="G300" s="161">
        <v>886</v>
      </c>
      <c r="H300" s="160">
        <v>10</v>
      </c>
      <c r="I300" s="238" t="s">
        <v>1708</v>
      </c>
      <c r="J300" s="240"/>
      <c r="K300" s="241"/>
      <c r="L300" s="161">
        <f t="shared" si="31"/>
        <v>886</v>
      </c>
      <c r="M300" s="258">
        <v>40.46</v>
      </c>
      <c r="O300" s="164"/>
      <c r="P300" s="163">
        <f t="shared" si="30"/>
        <v>40.46</v>
      </c>
      <c r="Q300" s="165">
        <f t="shared" si="25"/>
        <v>35847.56</v>
      </c>
      <c r="R300" s="239"/>
      <c r="S300" s="160">
        <v>1591</v>
      </c>
      <c r="T300" s="160">
        <v>39.42</v>
      </c>
    </row>
    <row r="301" spans="1:20" ht="31.5" customHeight="1" x14ac:dyDescent="0.25">
      <c r="A301" s="160">
        <v>282</v>
      </c>
      <c r="B301" s="152" t="s">
        <v>1138</v>
      </c>
      <c r="C301" s="159" t="s">
        <v>1247</v>
      </c>
      <c r="D301" s="151" t="s">
        <v>49</v>
      </c>
      <c r="E301" s="160" t="s">
        <v>1636</v>
      </c>
      <c r="G301" s="161">
        <v>412</v>
      </c>
      <c r="H301" s="160">
        <v>177</v>
      </c>
      <c r="I301" s="238" t="s">
        <v>1708</v>
      </c>
      <c r="J301" s="240"/>
      <c r="K301" s="241"/>
      <c r="L301" s="161">
        <f t="shared" si="31"/>
        <v>412</v>
      </c>
      <c r="M301" s="258">
        <v>98.42</v>
      </c>
      <c r="O301" s="164"/>
      <c r="P301" s="163">
        <f t="shared" si="30"/>
        <v>98.42</v>
      </c>
      <c r="Q301" s="165">
        <f t="shared" si="25"/>
        <v>40549.040000000001</v>
      </c>
      <c r="R301" s="239"/>
    </row>
    <row r="302" spans="1:20" s="174" customFormat="1" ht="31.5" customHeight="1" x14ac:dyDescent="0.25">
      <c r="A302" s="343" t="str">
        <f>"Meat - Chicken = "&amp;DOLLAR(SUM(Q303:Q345),2)</f>
        <v>Meat - Chicken = $2,092,755.06</v>
      </c>
      <c r="B302" s="343"/>
      <c r="D302" s="94"/>
      <c r="E302" s="176"/>
      <c r="F302" s="95"/>
      <c r="G302" s="177"/>
      <c r="H302" s="176"/>
      <c r="I302" s="245"/>
      <c r="J302" s="246"/>
      <c r="K302" s="247"/>
      <c r="L302" s="177"/>
      <c r="M302" s="260"/>
      <c r="N302" s="95"/>
      <c r="O302" s="179"/>
      <c r="P302" s="179">
        <f t="shared" si="30"/>
        <v>0</v>
      </c>
      <c r="Q302" s="180">
        <f t="shared" si="25"/>
        <v>0</v>
      </c>
      <c r="R302" s="264"/>
      <c r="S302" s="176"/>
      <c r="T302" s="176"/>
    </row>
    <row r="303" spans="1:20" ht="31.5" customHeight="1" x14ac:dyDescent="0.25">
      <c r="A303" s="160">
        <v>283</v>
      </c>
      <c r="B303" s="191" t="s">
        <v>554</v>
      </c>
      <c r="C303" s="111" t="s">
        <v>553</v>
      </c>
      <c r="D303" s="151" t="s">
        <v>247</v>
      </c>
      <c r="E303" s="64" t="s">
        <v>1499</v>
      </c>
      <c r="F303" s="152" t="s">
        <v>452</v>
      </c>
      <c r="G303" s="161">
        <v>168</v>
      </c>
      <c r="H303" s="160">
        <v>240</v>
      </c>
      <c r="I303" s="238" t="s">
        <v>1708</v>
      </c>
      <c r="J303" s="240"/>
      <c r="K303" s="241"/>
      <c r="L303" s="161">
        <f t="shared" ref="L303:L345" si="32">ROUND(IF(ISBLANK(K303)=TRUE,G303,(G303*H303)/K303),0)</f>
        <v>168</v>
      </c>
      <c r="M303" s="258">
        <v>117.06</v>
      </c>
      <c r="O303" s="163">
        <v>21.84</v>
      </c>
      <c r="P303" s="163">
        <f t="shared" si="30"/>
        <v>95.22</v>
      </c>
      <c r="Q303" s="165">
        <f t="shared" si="25"/>
        <v>19666.080000000002</v>
      </c>
      <c r="R303" s="239"/>
    </row>
    <row r="304" spans="1:20" ht="31.5" customHeight="1" x14ac:dyDescent="0.25">
      <c r="A304" s="160">
        <v>284</v>
      </c>
      <c r="B304" s="191" t="s">
        <v>552</v>
      </c>
      <c r="C304" s="111" t="s">
        <v>551</v>
      </c>
      <c r="D304" s="61" t="s">
        <v>247</v>
      </c>
      <c r="E304" s="64" t="s">
        <v>1500</v>
      </c>
      <c r="F304" s="65" t="s">
        <v>452</v>
      </c>
      <c r="G304" s="161">
        <v>431</v>
      </c>
      <c r="H304" s="160">
        <v>192</v>
      </c>
      <c r="I304" s="238" t="s">
        <v>1708</v>
      </c>
      <c r="J304" s="240"/>
      <c r="K304" s="241"/>
      <c r="L304" s="161">
        <f t="shared" si="32"/>
        <v>431</v>
      </c>
      <c r="M304" s="258">
        <v>126.65</v>
      </c>
      <c r="O304" s="163">
        <v>18.100000000000001</v>
      </c>
      <c r="P304" s="163">
        <f t="shared" si="30"/>
        <v>108.55000000000001</v>
      </c>
      <c r="Q304" s="165">
        <f t="shared" si="25"/>
        <v>54586.15</v>
      </c>
      <c r="R304" s="239"/>
    </row>
    <row r="305" spans="1:20" ht="31.5" customHeight="1" x14ac:dyDescent="0.25">
      <c r="A305" s="160">
        <v>285</v>
      </c>
      <c r="B305" s="191" t="s">
        <v>550</v>
      </c>
      <c r="C305" s="111" t="s">
        <v>549</v>
      </c>
      <c r="D305" s="61" t="s">
        <v>247</v>
      </c>
      <c r="E305" s="160" t="s">
        <v>1500</v>
      </c>
      <c r="F305" s="65" t="s">
        <v>452</v>
      </c>
      <c r="G305" s="161">
        <v>557</v>
      </c>
      <c r="H305" s="160">
        <v>192</v>
      </c>
      <c r="I305" s="238" t="s">
        <v>1708</v>
      </c>
      <c r="J305" s="240"/>
      <c r="K305" s="241"/>
      <c r="L305" s="161">
        <f t="shared" si="32"/>
        <v>557</v>
      </c>
      <c r="M305" s="258">
        <v>126.65</v>
      </c>
      <c r="O305" s="163">
        <v>18.100000000000001</v>
      </c>
      <c r="P305" s="163">
        <f t="shared" si="30"/>
        <v>108.55000000000001</v>
      </c>
      <c r="Q305" s="165">
        <f t="shared" si="25"/>
        <v>70544.05</v>
      </c>
      <c r="R305" s="239"/>
    </row>
    <row r="306" spans="1:20" ht="31.5" customHeight="1" x14ac:dyDescent="0.25">
      <c r="A306" s="160">
        <v>286</v>
      </c>
      <c r="B306" s="152" t="s">
        <v>548</v>
      </c>
      <c r="C306" s="159" t="s">
        <v>127</v>
      </c>
      <c r="E306" s="160" t="s">
        <v>378</v>
      </c>
      <c r="F306" s="152" t="s">
        <v>1157</v>
      </c>
      <c r="G306" s="161">
        <v>435</v>
      </c>
      <c r="H306" s="160">
        <v>10</v>
      </c>
      <c r="I306" s="238" t="s">
        <v>1708</v>
      </c>
      <c r="J306" s="240" t="s">
        <v>1777</v>
      </c>
      <c r="K306" s="241"/>
      <c r="L306" s="161">
        <f t="shared" si="32"/>
        <v>435</v>
      </c>
      <c r="M306" s="258">
        <v>28.18</v>
      </c>
      <c r="O306" s="164"/>
      <c r="P306" s="163">
        <f t="shared" si="30"/>
        <v>28.18</v>
      </c>
      <c r="Q306" s="165">
        <f t="shared" si="25"/>
        <v>12258.3</v>
      </c>
      <c r="R306" s="239"/>
    </row>
    <row r="307" spans="1:20" ht="31.5" customHeight="1" x14ac:dyDescent="0.25">
      <c r="A307" s="160">
        <v>287</v>
      </c>
      <c r="B307" s="152" t="s">
        <v>545</v>
      </c>
      <c r="C307" s="159" t="s">
        <v>544</v>
      </c>
      <c r="D307" s="151" t="s">
        <v>67</v>
      </c>
      <c r="E307" s="160" t="s">
        <v>547</v>
      </c>
      <c r="F307" s="152" t="s">
        <v>546</v>
      </c>
      <c r="G307" s="161">
        <v>973</v>
      </c>
      <c r="H307" s="160">
        <v>400</v>
      </c>
      <c r="I307" s="238" t="s">
        <v>1708</v>
      </c>
      <c r="J307" s="240"/>
      <c r="K307" s="241"/>
      <c r="L307" s="161">
        <f t="shared" si="32"/>
        <v>973</v>
      </c>
      <c r="M307" s="258">
        <v>43.06</v>
      </c>
      <c r="O307" s="164"/>
      <c r="P307" s="163">
        <f t="shared" si="30"/>
        <v>43.06</v>
      </c>
      <c r="Q307" s="165">
        <f t="shared" si="25"/>
        <v>41897.380000000005</v>
      </c>
      <c r="R307" s="239"/>
      <c r="S307" s="160">
        <v>1573</v>
      </c>
      <c r="T307" s="160">
        <v>34.700000000000003</v>
      </c>
    </row>
    <row r="308" spans="1:20" ht="31.5" customHeight="1" x14ac:dyDescent="0.25">
      <c r="A308" s="160">
        <v>288</v>
      </c>
      <c r="B308" s="191" t="s">
        <v>1472</v>
      </c>
      <c r="C308" s="192" t="s">
        <v>1159</v>
      </c>
      <c r="D308" s="151" t="s">
        <v>67</v>
      </c>
      <c r="E308" s="160" t="s">
        <v>1160</v>
      </c>
      <c r="F308" s="152" t="s">
        <v>1161</v>
      </c>
      <c r="G308" s="161">
        <v>220</v>
      </c>
      <c r="H308" s="160">
        <v>92</v>
      </c>
      <c r="I308" s="238" t="s">
        <v>1708</v>
      </c>
      <c r="J308" s="240"/>
      <c r="K308" s="241"/>
      <c r="L308" s="161">
        <f t="shared" si="32"/>
        <v>220</v>
      </c>
      <c r="M308" s="258">
        <v>80.67</v>
      </c>
      <c r="O308" s="163">
        <v>21.25</v>
      </c>
      <c r="P308" s="163">
        <f t="shared" si="30"/>
        <v>59.42</v>
      </c>
      <c r="Q308" s="165">
        <f t="shared" si="25"/>
        <v>17747.400000000001</v>
      </c>
      <c r="R308" s="239"/>
    </row>
    <row r="309" spans="1:20" ht="31.5" customHeight="1" x14ac:dyDescent="0.25">
      <c r="A309" s="160">
        <v>289</v>
      </c>
      <c r="B309" s="191" t="s">
        <v>541</v>
      </c>
      <c r="C309" s="192" t="s">
        <v>540</v>
      </c>
      <c r="D309" s="151" t="s">
        <v>67</v>
      </c>
      <c r="E309" s="160" t="s">
        <v>543</v>
      </c>
      <c r="F309" s="152" t="s">
        <v>542</v>
      </c>
      <c r="G309" s="161">
        <v>525</v>
      </c>
      <c r="H309" s="160">
        <v>105</v>
      </c>
      <c r="I309" s="238" t="s">
        <v>1708</v>
      </c>
      <c r="J309" s="240"/>
      <c r="K309" s="241"/>
      <c r="L309" s="161">
        <f t="shared" si="32"/>
        <v>525</v>
      </c>
      <c r="M309" s="258">
        <v>75.040000000000006</v>
      </c>
      <c r="O309" s="163">
        <v>22.65</v>
      </c>
      <c r="P309" s="163">
        <f t="shared" si="30"/>
        <v>52.390000000000008</v>
      </c>
      <c r="Q309" s="165">
        <f t="shared" si="25"/>
        <v>39396</v>
      </c>
      <c r="R309" s="239"/>
      <c r="S309" s="160">
        <v>1556</v>
      </c>
      <c r="T309" s="160">
        <v>72.02</v>
      </c>
    </row>
    <row r="310" spans="1:20" ht="31.5" customHeight="1" x14ac:dyDescent="0.25">
      <c r="A310" s="160">
        <v>290</v>
      </c>
      <c r="B310" s="191" t="s">
        <v>538</v>
      </c>
      <c r="C310" s="192" t="s">
        <v>537</v>
      </c>
      <c r="D310" s="151" t="s">
        <v>67</v>
      </c>
      <c r="E310" s="160" t="s">
        <v>539</v>
      </c>
      <c r="F310" s="152" t="s">
        <v>497</v>
      </c>
      <c r="G310" s="161">
        <v>404</v>
      </c>
      <c r="H310" s="160">
        <v>148</v>
      </c>
      <c r="I310" s="238" t="s">
        <v>1708</v>
      </c>
      <c r="J310" s="240"/>
      <c r="K310" s="241"/>
      <c r="L310" s="161">
        <f t="shared" si="32"/>
        <v>404</v>
      </c>
      <c r="M310" s="258">
        <v>106.83</v>
      </c>
      <c r="O310" s="163">
        <v>27.72</v>
      </c>
      <c r="P310" s="163">
        <f t="shared" si="30"/>
        <v>79.11</v>
      </c>
      <c r="Q310" s="165">
        <f t="shared" si="25"/>
        <v>43159.32</v>
      </c>
      <c r="R310" s="239"/>
      <c r="S310" s="160">
        <v>1321</v>
      </c>
      <c r="T310" s="160">
        <v>100.43</v>
      </c>
    </row>
    <row r="311" spans="1:20" ht="31.5" customHeight="1" x14ac:dyDescent="0.25">
      <c r="A311" s="160">
        <v>291</v>
      </c>
      <c r="B311" s="191" t="s">
        <v>535</v>
      </c>
      <c r="C311" s="192" t="s">
        <v>534</v>
      </c>
      <c r="D311" s="151" t="s">
        <v>67</v>
      </c>
      <c r="E311" s="160" t="s">
        <v>501</v>
      </c>
      <c r="F311" s="152" t="s">
        <v>536</v>
      </c>
      <c r="G311" s="161">
        <v>1186</v>
      </c>
      <c r="H311" s="160">
        <v>132</v>
      </c>
      <c r="I311" s="238" t="s">
        <v>1708</v>
      </c>
      <c r="J311" s="240"/>
      <c r="K311" s="241"/>
      <c r="L311" s="161">
        <f t="shared" si="32"/>
        <v>1186</v>
      </c>
      <c r="M311" s="258">
        <v>92.57</v>
      </c>
      <c r="O311" s="163">
        <v>30.22</v>
      </c>
      <c r="P311" s="163">
        <f t="shared" si="30"/>
        <v>62.349999999999994</v>
      </c>
      <c r="Q311" s="165">
        <f t="shared" si="25"/>
        <v>109788.01999999999</v>
      </c>
      <c r="R311" s="239"/>
      <c r="S311" s="160">
        <v>826</v>
      </c>
      <c r="T311" s="160">
        <v>89.54</v>
      </c>
    </row>
    <row r="312" spans="1:20" ht="31.5" customHeight="1" x14ac:dyDescent="0.25">
      <c r="A312" s="160">
        <v>292</v>
      </c>
      <c r="B312" s="191" t="s">
        <v>531</v>
      </c>
      <c r="C312" s="192" t="s">
        <v>523</v>
      </c>
      <c r="D312" s="151" t="s">
        <v>75</v>
      </c>
      <c r="E312" s="160" t="s">
        <v>533</v>
      </c>
      <c r="F312" s="152" t="s">
        <v>532</v>
      </c>
      <c r="G312" s="161">
        <v>1492</v>
      </c>
      <c r="H312" s="160">
        <v>120</v>
      </c>
      <c r="I312" s="238" t="s">
        <v>1708</v>
      </c>
      <c r="J312" s="240"/>
      <c r="K312" s="241"/>
      <c r="L312" s="161">
        <f t="shared" si="32"/>
        <v>1492</v>
      </c>
      <c r="M312" s="258">
        <v>93.42</v>
      </c>
      <c r="O312" s="163">
        <v>22.18</v>
      </c>
      <c r="P312" s="163">
        <f t="shared" si="30"/>
        <v>71.240000000000009</v>
      </c>
      <c r="Q312" s="165">
        <f t="shared" si="25"/>
        <v>139382.64000000001</v>
      </c>
      <c r="R312" s="239"/>
      <c r="S312" s="160">
        <v>2297</v>
      </c>
      <c r="T312" s="160">
        <v>90.59</v>
      </c>
    </row>
    <row r="313" spans="1:20" ht="31.5" customHeight="1" x14ac:dyDescent="0.25">
      <c r="A313" s="160">
        <v>293</v>
      </c>
      <c r="B313" s="191" t="s">
        <v>529</v>
      </c>
      <c r="C313" s="192" t="s">
        <v>528</v>
      </c>
      <c r="D313" s="160" t="s">
        <v>75</v>
      </c>
      <c r="E313" s="159" t="s">
        <v>1501</v>
      </c>
      <c r="F313" s="152" t="s">
        <v>1158</v>
      </c>
      <c r="G313" s="160">
        <v>174</v>
      </c>
      <c r="H313" s="160">
        <v>106</v>
      </c>
      <c r="I313" s="241" t="s">
        <v>1708</v>
      </c>
      <c r="J313" s="240"/>
      <c r="K313" s="241"/>
      <c r="L313" s="161">
        <f t="shared" si="32"/>
        <v>174</v>
      </c>
      <c r="M313" s="258">
        <v>86.38</v>
      </c>
      <c r="N313" s="159"/>
      <c r="O313" s="163">
        <v>20.36</v>
      </c>
      <c r="P313" s="163">
        <f t="shared" si="30"/>
        <v>66.02</v>
      </c>
      <c r="Q313" s="165">
        <f t="shared" si="25"/>
        <v>15030.119999999999</v>
      </c>
      <c r="R313" s="240"/>
      <c r="S313" s="159"/>
      <c r="T313" s="159"/>
    </row>
    <row r="314" spans="1:20" ht="31.5" customHeight="1" x14ac:dyDescent="0.25">
      <c r="A314" s="160">
        <v>294</v>
      </c>
      <c r="B314" s="191" t="s">
        <v>527</v>
      </c>
      <c r="C314" s="192" t="s">
        <v>526</v>
      </c>
      <c r="D314" s="151" t="s">
        <v>67</v>
      </c>
      <c r="E314" s="160" t="s">
        <v>530</v>
      </c>
      <c r="F314" s="152" t="s">
        <v>1546</v>
      </c>
      <c r="G314" s="161">
        <v>1107</v>
      </c>
      <c r="H314" s="160">
        <v>54</v>
      </c>
      <c r="I314" s="238" t="s">
        <v>1708</v>
      </c>
      <c r="J314" s="240"/>
      <c r="K314" s="241"/>
      <c r="L314" s="161">
        <f t="shared" si="32"/>
        <v>1107</v>
      </c>
      <c r="M314" s="258">
        <v>38.96</v>
      </c>
      <c r="O314" s="163">
        <v>10.26</v>
      </c>
      <c r="P314" s="163">
        <f t="shared" si="30"/>
        <v>28.700000000000003</v>
      </c>
      <c r="Q314" s="165">
        <f t="shared" si="25"/>
        <v>43128.72</v>
      </c>
      <c r="R314" s="239"/>
      <c r="S314" s="160">
        <v>2573</v>
      </c>
      <c r="T314" s="160">
        <v>37.75</v>
      </c>
    </row>
    <row r="315" spans="1:20" ht="31.5" customHeight="1" x14ac:dyDescent="0.25">
      <c r="A315" s="160">
        <v>295</v>
      </c>
      <c r="B315" s="152" t="s">
        <v>522</v>
      </c>
      <c r="C315" s="159" t="s">
        <v>521</v>
      </c>
      <c r="D315" s="151" t="s">
        <v>67</v>
      </c>
      <c r="E315" s="160" t="s">
        <v>525</v>
      </c>
      <c r="F315" s="152" t="s">
        <v>524</v>
      </c>
      <c r="G315" s="161">
        <v>400</v>
      </c>
      <c r="H315" s="160">
        <v>40</v>
      </c>
      <c r="I315" s="238" t="s">
        <v>1708</v>
      </c>
      <c r="J315" s="240"/>
      <c r="K315" s="241"/>
      <c r="L315" s="161">
        <f t="shared" si="32"/>
        <v>400</v>
      </c>
      <c r="M315" s="258">
        <v>29.12</v>
      </c>
      <c r="O315" s="164"/>
      <c r="P315" s="163">
        <f t="shared" si="30"/>
        <v>29.12</v>
      </c>
      <c r="Q315" s="165">
        <f t="shared" si="25"/>
        <v>11648</v>
      </c>
      <c r="R315" s="239"/>
      <c r="S315" s="160">
        <v>996</v>
      </c>
      <c r="T315" s="160">
        <v>28.06</v>
      </c>
    </row>
    <row r="316" spans="1:20" ht="31.5" customHeight="1" x14ac:dyDescent="0.25">
      <c r="A316" s="160">
        <v>296</v>
      </c>
      <c r="B316" s="191" t="s">
        <v>1163</v>
      </c>
      <c r="C316" s="192" t="s">
        <v>1164</v>
      </c>
      <c r="D316" s="151" t="s">
        <v>67</v>
      </c>
      <c r="E316" s="160" t="s">
        <v>1166</v>
      </c>
      <c r="F316" s="152" t="s">
        <v>1165</v>
      </c>
      <c r="G316" s="161">
        <v>614</v>
      </c>
      <c r="H316" s="160">
        <v>49</v>
      </c>
      <c r="I316" s="238" t="s">
        <v>1708</v>
      </c>
      <c r="J316" s="240"/>
      <c r="K316" s="241"/>
      <c r="L316" s="161">
        <f t="shared" si="32"/>
        <v>614</v>
      </c>
      <c r="M316" s="258">
        <v>26.8</v>
      </c>
      <c r="O316" s="163">
        <v>9.9700000000000006</v>
      </c>
      <c r="P316" s="163">
        <f t="shared" si="30"/>
        <v>16.829999999999998</v>
      </c>
      <c r="Q316" s="165">
        <f t="shared" si="25"/>
        <v>16455.2</v>
      </c>
      <c r="R316" s="239"/>
    </row>
    <row r="317" spans="1:20" ht="31.5" customHeight="1" x14ac:dyDescent="0.25">
      <c r="A317" s="160">
        <v>297</v>
      </c>
      <c r="B317" s="191" t="s">
        <v>1162</v>
      </c>
      <c r="C317" s="192" t="s">
        <v>1154</v>
      </c>
      <c r="D317" s="151" t="s">
        <v>67</v>
      </c>
      <c r="E317" s="160" t="s">
        <v>520</v>
      </c>
      <c r="F317" s="152" t="s">
        <v>519</v>
      </c>
      <c r="G317" s="161">
        <v>210</v>
      </c>
      <c r="H317" s="160">
        <v>58</v>
      </c>
      <c r="I317" s="238" t="s">
        <v>1708</v>
      </c>
      <c r="J317" s="240"/>
      <c r="K317" s="241"/>
      <c r="L317" s="161">
        <f t="shared" si="32"/>
        <v>210</v>
      </c>
      <c r="M317" s="258">
        <v>23.89</v>
      </c>
      <c r="O317" s="163">
        <v>9.9700000000000006</v>
      </c>
      <c r="P317" s="163">
        <f t="shared" si="30"/>
        <v>13.92</v>
      </c>
      <c r="Q317" s="165">
        <f t="shared" si="25"/>
        <v>5016.9000000000005</v>
      </c>
      <c r="R317" s="239"/>
      <c r="S317" s="160">
        <v>1272</v>
      </c>
      <c r="T317" s="160">
        <v>23.05</v>
      </c>
    </row>
    <row r="318" spans="1:20" ht="31.5" customHeight="1" x14ac:dyDescent="0.25">
      <c r="A318" s="160">
        <v>298</v>
      </c>
      <c r="B318" s="191" t="s">
        <v>517</v>
      </c>
      <c r="C318" s="192" t="s">
        <v>1155</v>
      </c>
      <c r="D318" s="151" t="s">
        <v>67</v>
      </c>
      <c r="E318" s="160" t="s">
        <v>518</v>
      </c>
      <c r="F318" s="152" t="s">
        <v>1547</v>
      </c>
      <c r="G318" s="161">
        <v>988</v>
      </c>
      <c r="H318" s="160">
        <v>150</v>
      </c>
      <c r="I318" s="238" t="s">
        <v>1708</v>
      </c>
      <c r="J318" s="240"/>
      <c r="K318" s="241"/>
      <c r="L318" s="161">
        <f t="shared" si="32"/>
        <v>988</v>
      </c>
      <c r="M318" s="258">
        <v>56.98</v>
      </c>
      <c r="O318" s="163">
        <v>8.27</v>
      </c>
      <c r="P318" s="163">
        <f t="shared" si="30"/>
        <v>48.709999999999994</v>
      </c>
      <c r="Q318" s="165">
        <f t="shared" si="25"/>
        <v>56296.24</v>
      </c>
      <c r="R318" s="239"/>
      <c r="S318" s="160">
        <v>2271</v>
      </c>
      <c r="T318" s="160">
        <v>51.57</v>
      </c>
    </row>
    <row r="319" spans="1:20" ht="31.5" customHeight="1" x14ac:dyDescent="0.25">
      <c r="A319" s="160">
        <v>299</v>
      </c>
      <c r="B319" s="191" t="s">
        <v>515</v>
      </c>
      <c r="C319" s="192" t="s">
        <v>1156</v>
      </c>
      <c r="D319" s="151" t="s">
        <v>67</v>
      </c>
      <c r="E319" s="160" t="s">
        <v>516</v>
      </c>
      <c r="F319" s="152" t="s">
        <v>1548</v>
      </c>
      <c r="G319" s="161">
        <v>657</v>
      </c>
      <c r="H319" s="160">
        <v>121</v>
      </c>
      <c r="I319" s="238" t="s">
        <v>1708</v>
      </c>
      <c r="J319" s="240"/>
      <c r="K319" s="241"/>
      <c r="L319" s="161">
        <f t="shared" si="32"/>
        <v>657</v>
      </c>
      <c r="M319" s="258">
        <v>91.34</v>
      </c>
      <c r="O319" s="163">
        <v>29.33</v>
      </c>
      <c r="P319" s="163">
        <f t="shared" si="30"/>
        <v>62.010000000000005</v>
      </c>
      <c r="Q319" s="165">
        <f t="shared" si="25"/>
        <v>60010.380000000005</v>
      </c>
      <c r="R319" s="239"/>
      <c r="S319" s="160">
        <v>1004</v>
      </c>
      <c r="T319" s="160">
        <v>88.06</v>
      </c>
    </row>
    <row r="320" spans="1:20" ht="31.5" customHeight="1" x14ac:dyDescent="0.25">
      <c r="A320" s="160">
        <v>300</v>
      </c>
      <c r="B320" s="191" t="s">
        <v>514</v>
      </c>
      <c r="C320" s="192" t="s">
        <v>513</v>
      </c>
      <c r="D320" s="151" t="s">
        <v>75</v>
      </c>
      <c r="E320" s="160" t="s">
        <v>498</v>
      </c>
      <c r="F320" s="152" t="s">
        <v>1549</v>
      </c>
      <c r="G320" s="161">
        <v>1386</v>
      </c>
      <c r="H320" s="160">
        <v>120</v>
      </c>
      <c r="I320" s="238" t="s">
        <v>1708</v>
      </c>
      <c r="J320" s="240"/>
      <c r="K320" s="241"/>
      <c r="L320" s="161">
        <f t="shared" si="32"/>
        <v>1386</v>
      </c>
      <c r="M320" s="258">
        <v>68.27</v>
      </c>
      <c r="O320" s="163">
        <v>27.99</v>
      </c>
      <c r="P320" s="163">
        <f t="shared" si="30"/>
        <v>40.28</v>
      </c>
      <c r="Q320" s="165">
        <f t="shared" si="25"/>
        <v>94622.22</v>
      </c>
      <c r="R320" s="239"/>
      <c r="S320" s="160">
        <v>1275</v>
      </c>
      <c r="T320" s="160">
        <v>67.41</v>
      </c>
    </row>
    <row r="321" spans="1:20" ht="31.5" customHeight="1" x14ac:dyDescent="0.25">
      <c r="A321" s="160">
        <v>301</v>
      </c>
      <c r="B321" s="152" t="s">
        <v>510</v>
      </c>
      <c r="C321" s="159" t="s">
        <v>509</v>
      </c>
      <c r="D321" s="151" t="s">
        <v>49</v>
      </c>
      <c r="E321" s="160" t="s">
        <v>505</v>
      </c>
      <c r="F321" s="152" t="s">
        <v>504</v>
      </c>
      <c r="G321" s="161">
        <v>639</v>
      </c>
      <c r="H321" s="160">
        <v>540</v>
      </c>
      <c r="I321" s="238" t="s">
        <v>1708</v>
      </c>
      <c r="J321" s="240"/>
      <c r="K321" s="241"/>
      <c r="L321" s="161">
        <f t="shared" si="32"/>
        <v>639</v>
      </c>
      <c r="M321" s="258">
        <v>32.24</v>
      </c>
      <c r="O321" s="164"/>
      <c r="P321" s="163">
        <f t="shared" si="30"/>
        <v>32.24</v>
      </c>
      <c r="Q321" s="165">
        <f t="shared" si="25"/>
        <v>20601.36</v>
      </c>
      <c r="R321" s="239"/>
      <c r="S321" s="160">
        <v>1894</v>
      </c>
      <c r="T321" s="160">
        <v>90.59</v>
      </c>
    </row>
    <row r="322" spans="1:20" ht="31.5" customHeight="1" x14ac:dyDescent="0.25">
      <c r="A322" s="160">
        <v>302</v>
      </c>
      <c r="B322" s="191" t="s">
        <v>507</v>
      </c>
      <c r="C322" s="192" t="s">
        <v>506</v>
      </c>
      <c r="D322" s="151" t="s">
        <v>75</v>
      </c>
      <c r="E322" s="160" t="s">
        <v>512</v>
      </c>
      <c r="F322" s="152" t="s">
        <v>511</v>
      </c>
      <c r="G322" s="161">
        <v>214</v>
      </c>
      <c r="H322" s="160">
        <v>128</v>
      </c>
      <c r="I322" s="238" t="s">
        <v>1708</v>
      </c>
      <c r="J322" s="240"/>
      <c r="K322" s="241"/>
      <c r="L322" s="161">
        <f t="shared" si="32"/>
        <v>214</v>
      </c>
      <c r="M322" s="258">
        <v>93.42</v>
      </c>
      <c r="O322" s="163">
        <v>22.18</v>
      </c>
      <c r="P322" s="163">
        <f t="shared" si="30"/>
        <v>71.240000000000009</v>
      </c>
      <c r="Q322" s="165">
        <f t="shared" si="25"/>
        <v>19991.88</v>
      </c>
      <c r="R322" s="239"/>
    </row>
    <row r="323" spans="1:20" ht="31.5" customHeight="1" x14ac:dyDescent="0.25">
      <c r="A323" s="160">
        <v>303</v>
      </c>
      <c r="B323" s="191" t="s">
        <v>1653</v>
      </c>
      <c r="C323" s="192" t="s">
        <v>1646</v>
      </c>
      <c r="D323" s="151" t="s">
        <v>961</v>
      </c>
      <c r="E323" s="160" t="s">
        <v>1647</v>
      </c>
      <c r="F323" s="152" t="s">
        <v>497</v>
      </c>
      <c r="G323" s="161">
        <v>250</v>
      </c>
      <c r="H323" s="160">
        <v>107</v>
      </c>
      <c r="I323" s="238" t="s">
        <v>1708</v>
      </c>
      <c r="J323" s="240"/>
      <c r="K323" s="241"/>
      <c r="L323" s="161">
        <f>ROUND(IF(ISBLANK(K323)=TRUE,G323,(G323*H323)/K323),0)</f>
        <v>250</v>
      </c>
      <c r="M323" s="258">
        <v>56.11</v>
      </c>
      <c r="O323" s="163">
        <v>13.07</v>
      </c>
      <c r="P323" s="163">
        <f>IF(ISBLANK(M323),0,(M323-O323))</f>
        <v>43.04</v>
      </c>
      <c r="Q323" s="165">
        <f t="shared" si="25"/>
        <v>14027.5</v>
      </c>
      <c r="R323" s="239"/>
    </row>
    <row r="324" spans="1:20" ht="31.5" customHeight="1" x14ac:dyDescent="0.25">
      <c r="A324" s="160">
        <v>304</v>
      </c>
      <c r="B324" s="191" t="s">
        <v>503</v>
      </c>
      <c r="C324" s="192" t="s">
        <v>502</v>
      </c>
      <c r="D324" s="151" t="s">
        <v>67</v>
      </c>
      <c r="E324" s="160" t="s">
        <v>508</v>
      </c>
      <c r="F324" s="152" t="s">
        <v>497</v>
      </c>
      <c r="G324" s="161">
        <v>2545</v>
      </c>
      <c r="H324" s="160">
        <v>148</v>
      </c>
      <c r="I324" s="238" t="s">
        <v>1708</v>
      </c>
      <c r="J324" s="240"/>
      <c r="K324" s="241"/>
      <c r="L324" s="161">
        <f>ROUND(IF(ISBLANK(K324)=TRUE,G324,(G324*H324)/K324),0)</f>
        <v>2545</v>
      </c>
      <c r="M324" s="258">
        <v>55.97</v>
      </c>
      <c r="O324" s="163">
        <v>8.27</v>
      </c>
      <c r="P324" s="163">
        <f>IF(ISBLANK(M324),0,(M324-O324))</f>
        <v>47.7</v>
      </c>
      <c r="Q324" s="165">
        <f t="shared" si="25"/>
        <v>142443.65</v>
      </c>
      <c r="R324" s="239"/>
    </row>
    <row r="325" spans="1:20" ht="31.5" customHeight="1" x14ac:dyDescent="0.25">
      <c r="A325" s="160">
        <v>305</v>
      </c>
      <c r="B325" s="191" t="s">
        <v>500</v>
      </c>
      <c r="C325" s="192" t="s">
        <v>499</v>
      </c>
      <c r="D325" s="151" t="s">
        <v>67</v>
      </c>
      <c r="E325" s="160" t="s">
        <v>501</v>
      </c>
      <c r="F325" s="152" t="s">
        <v>497</v>
      </c>
      <c r="G325" s="161">
        <v>785</v>
      </c>
      <c r="H325" s="160">
        <v>132</v>
      </c>
      <c r="I325" s="238" t="s">
        <v>1708</v>
      </c>
      <c r="J325" s="240"/>
      <c r="K325" s="241"/>
      <c r="L325" s="161">
        <f t="shared" si="32"/>
        <v>785</v>
      </c>
      <c r="M325" s="258">
        <v>100.52</v>
      </c>
      <c r="O325" s="163">
        <v>30.22</v>
      </c>
      <c r="P325" s="163">
        <f t="shared" si="30"/>
        <v>70.3</v>
      </c>
      <c r="Q325" s="165">
        <f t="shared" si="25"/>
        <v>78908.2</v>
      </c>
      <c r="R325" s="239"/>
      <c r="S325" s="160">
        <v>2347</v>
      </c>
      <c r="T325" s="160">
        <v>91.04</v>
      </c>
    </row>
    <row r="326" spans="1:20" ht="31.5" customHeight="1" x14ac:dyDescent="0.25">
      <c r="A326" s="160">
        <v>306</v>
      </c>
      <c r="B326" s="191" t="s">
        <v>496</v>
      </c>
      <c r="C326" s="192" t="s">
        <v>495</v>
      </c>
      <c r="D326" s="151" t="s">
        <v>75</v>
      </c>
      <c r="E326" s="160" t="s">
        <v>498</v>
      </c>
      <c r="F326" s="152" t="s">
        <v>497</v>
      </c>
      <c r="G326" s="161">
        <v>1434</v>
      </c>
      <c r="H326" s="160">
        <v>120</v>
      </c>
      <c r="I326" s="238" t="s">
        <v>1708</v>
      </c>
      <c r="J326" s="240"/>
      <c r="K326" s="241"/>
      <c r="L326" s="161">
        <f t="shared" si="32"/>
        <v>1434</v>
      </c>
      <c r="M326" s="258">
        <v>68.27</v>
      </c>
      <c r="O326" s="163">
        <v>27.99</v>
      </c>
      <c r="P326" s="163">
        <f t="shared" si="30"/>
        <v>40.28</v>
      </c>
      <c r="Q326" s="165">
        <f t="shared" si="25"/>
        <v>97899.18</v>
      </c>
      <c r="R326" s="239"/>
      <c r="S326" s="160">
        <v>3375</v>
      </c>
      <c r="T326" s="160">
        <v>67.41</v>
      </c>
    </row>
    <row r="327" spans="1:20" ht="31.5" customHeight="1" x14ac:dyDescent="0.25">
      <c r="A327" s="160">
        <v>307</v>
      </c>
      <c r="B327" s="191" t="s">
        <v>1660</v>
      </c>
      <c r="C327" s="192" t="s">
        <v>1661</v>
      </c>
      <c r="D327" s="151" t="s">
        <v>961</v>
      </c>
      <c r="E327" s="160" t="s">
        <v>1647</v>
      </c>
      <c r="F327" s="152" t="s">
        <v>497</v>
      </c>
      <c r="G327" s="161">
        <v>150</v>
      </c>
      <c r="H327" s="160">
        <v>107</v>
      </c>
      <c r="I327" s="238" t="s">
        <v>1708</v>
      </c>
      <c r="J327" s="240"/>
      <c r="K327" s="241"/>
      <c r="L327" s="161">
        <f t="shared" ref="L327" si="33">ROUND(IF(ISBLANK(K327)=TRUE,G327,(G327*H327)/K327),0)</f>
        <v>150</v>
      </c>
      <c r="M327" s="258">
        <v>56.52</v>
      </c>
      <c r="O327" s="163">
        <v>13.07</v>
      </c>
      <c r="P327" s="163">
        <f t="shared" ref="P327" si="34">IF(ISBLANK(M327),0,(M327-O327))</f>
        <v>43.45</v>
      </c>
      <c r="Q327" s="165">
        <f t="shared" si="25"/>
        <v>8478</v>
      </c>
      <c r="R327" s="239"/>
      <c r="S327" s="160">
        <v>3000</v>
      </c>
      <c r="T327" s="160">
        <v>26.67</v>
      </c>
    </row>
    <row r="328" spans="1:20" ht="31.5" customHeight="1" x14ac:dyDescent="0.25">
      <c r="A328" s="160">
        <v>308</v>
      </c>
      <c r="B328" s="191" t="s">
        <v>492</v>
      </c>
      <c r="C328" s="192" t="s">
        <v>491</v>
      </c>
      <c r="D328" s="151" t="s">
        <v>67</v>
      </c>
      <c r="E328" s="160" t="s">
        <v>494</v>
      </c>
      <c r="F328" s="152" t="s">
        <v>493</v>
      </c>
      <c r="G328" s="161">
        <v>2170</v>
      </c>
      <c r="H328" s="160">
        <v>75</v>
      </c>
      <c r="I328" s="238" t="s">
        <v>1708</v>
      </c>
      <c r="J328" s="240"/>
      <c r="K328" s="241"/>
      <c r="L328" s="161">
        <f t="shared" si="32"/>
        <v>2170</v>
      </c>
      <c r="M328" s="258">
        <v>65.89</v>
      </c>
      <c r="O328" s="163">
        <v>14.4</v>
      </c>
      <c r="P328" s="163">
        <f t="shared" si="30"/>
        <v>51.49</v>
      </c>
      <c r="Q328" s="165">
        <f t="shared" ref="Q328:Q391" si="35">M328*L328</f>
        <v>142981.29999999999</v>
      </c>
      <c r="R328" s="239"/>
      <c r="S328" s="160">
        <v>3000</v>
      </c>
      <c r="T328" s="160">
        <v>26.67</v>
      </c>
    </row>
    <row r="329" spans="1:20" ht="31.5" customHeight="1" x14ac:dyDescent="0.25">
      <c r="A329" s="160">
        <v>309</v>
      </c>
      <c r="B329" s="191" t="s">
        <v>1654</v>
      </c>
      <c r="C329" s="192" t="s">
        <v>1655</v>
      </c>
      <c r="D329" s="151" t="s">
        <v>961</v>
      </c>
      <c r="E329" s="160" t="s">
        <v>1647</v>
      </c>
      <c r="F329" s="152" t="s">
        <v>1656</v>
      </c>
      <c r="G329" s="161">
        <v>225</v>
      </c>
      <c r="H329" s="160">
        <v>107</v>
      </c>
      <c r="I329" s="238" t="s">
        <v>1708</v>
      </c>
      <c r="J329" s="240"/>
      <c r="K329" s="241"/>
      <c r="L329" s="161">
        <f t="shared" ref="L329" si="36">ROUND(IF(ISBLANK(K329)=TRUE,G329,(G329*H329)/K329),0)</f>
        <v>225</v>
      </c>
      <c r="M329" s="258">
        <v>56.11</v>
      </c>
      <c r="O329" s="163">
        <v>13.07</v>
      </c>
      <c r="P329" s="163">
        <f t="shared" ref="P329" si="37">IF(ISBLANK(M329),0,(M329-O329))</f>
        <v>43.04</v>
      </c>
      <c r="Q329" s="165">
        <f t="shared" si="35"/>
        <v>12624.75</v>
      </c>
      <c r="R329" s="239"/>
      <c r="S329" s="160">
        <v>1392</v>
      </c>
      <c r="T329" s="160">
        <v>38.1</v>
      </c>
    </row>
    <row r="330" spans="1:20" ht="31.5" customHeight="1" x14ac:dyDescent="0.25">
      <c r="A330" s="160">
        <v>310</v>
      </c>
      <c r="B330" s="191" t="s">
        <v>489</v>
      </c>
      <c r="C330" s="192" t="s">
        <v>488</v>
      </c>
      <c r="D330" s="151" t="s">
        <v>67</v>
      </c>
      <c r="E330" s="160" t="s">
        <v>490</v>
      </c>
      <c r="F330" s="152" t="s">
        <v>1502</v>
      </c>
      <c r="G330" s="161">
        <v>327</v>
      </c>
      <c r="H330" s="160">
        <v>96</v>
      </c>
      <c r="I330" s="238" t="s">
        <v>1708</v>
      </c>
      <c r="J330" s="240"/>
      <c r="K330" s="241"/>
      <c r="L330" s="161">
        <f t="shared" si="32"/>
        <v>327</v>
      </c>
      <c r="M330" s="258">
        <v>56.26</v>
      </c>
      <c r="O330" s="163">
        <v>8.26</v>
      </c>
      <c r="P330" s="163">
        <f t="shared" si="30"/>
        <v>48</v>
      </c>
      <c r="Q330" s="165">
        <f t="shared" si="35"/>
        <v>18397.02</v>
      </c>
      <c r="R330" s="239"/>
      <c r="S330" s="160">
        <v>1392</v>
      </c>
      <c r="T330" s="160">
        <v>38.1</v>
      </c>
    </row>
    <row r="331" spans="1:20" ht="31.5" customHeight="1" x14ac:dyDescent="0.25">
      <c r="A331" s="160">
        <v>311</v>
      </c>
      <c r="B331" s="191" t="s">
        <v>487</v>
      </c>
      <c r="C331" s="192" t="s">
        <v>486</v>
      </c>
      <c r="D331" s="151" t="s">
        <v>75</v>
      </c>
      <c r="E331" s="160" t="s">
        <v>485</v>
      </c>
      <c r="F331" s="152" t="s">
        <v>484</v>
      </c>
      <c r="G331" s="161">
        <v>295</v>
      </c>
      <c r="H331" s="160">
        <v>108</v>
      </c>
      <c r="I331" s="238" t="s">
        <v>1708</v>
      </c>
      <c r="J331" s="240"/>
      <c r="K331" s="241"/>
      <c r="L331" s="161">
        <f t="shared" si="32"/>
        <v>295</v>
      </c>
      <c r="M331" s="258">
        <v>80.66</v>
      </c>
      <c r="O331" s="163">
        <v>36.31</v>
      </c>
      <c r="P331" s="163">
        <f t="shared" si="30"/>
        <v>44.349999999999994</v>
      </c>
      <c r="Q331" s="165">
        <f t="shared" si="35"/>
        <v>23794.7</v>
      </c>
      <c r="R331" s="239"/>
      <c r="S331" s="160">
        <v>1082</v>
      </c>
      <c r="T331" s="160">
        <v>79.28</v>
      </c>
    </row>
    <row r="332" spans="1:20" ht="31.5" customHeight="1" x14ac:dyDescent="0.25">
      <c r="A332" s="160">
        <v>312</v>
      </c>
      <c r="B332" s="191" t="s">
        <v>483</v>
      </c>
      <c r="C332" s="192" t="s">
        <v>482</v>
      </c>
      <c r="D332" s="151" t="s">
        <v>75</v>
      </c>
      <c r="E332" s="160" t="s">
        <v>485</v>
      </c>
      <c r="F332" s="152" t="s">
        <v>484</v>
      </c>
      <c r="G332" s="161">
        <v>2135</v>
      </c>
      <c r="H332" s="160">
        <v>108</v>
      </c>
      <c r="I332" s="238" t="s">
        <v>1708</v>
      </c>
      <c r="J332" s="240"/>
      <c r="K332" s="241"/>
      <c r="L332" s="161">
        <f t="shared" si="32"/>
        <v>2135</v>
      </c>
      <c r="M332" s="258">
        <v>70.819999999999993</v>
      </c>
      <c r="O332" s="163">
        <v>26.85</v>
      </c>
      <c r="P332" s="163">
        <f t="shared" si="30"/>
        <v>43.969999999999992</v>
      </c>
      <c r="Q332" s="165">
        <f t="shared" si="35"/>
        <v>151200.69999999998</v>
      </c>
      <c r="R332" s="239"/>
      <c r="S332" s="160">
        <v>485</v>
      </c>
      <c r="T332" s="160">
        <v>69.92</v>
      </c>
    </row>
    <row r="333" spans="1:20" ht="31.5" customHeight="1" x14ac:dyDescent="0.25">
      <c r="A333" s="160">
        <v>313</v>
      </c>
      <c r="B333" s="191" t="s">
        <v>1651</v>
      </c>
      <c r="C333" s="192" t="s">
        <v>479</v>
      </c>
      <c r="D333" s="151" t="s">
        <v>67</v>
      </c>
      <c r="E333" s="160" t="s">
        <v>481</v>
      </c>
      <c r="F333" s="152" t="s">
        <v>480</v>
      </c>
      <c r="G333" s="161">
        <v>1515</v>
      </c>
      <c r="H333" s="160">
        <v>124</v>
      </c>
      <c r="I333" s="238" t="s">
        <v>1708</v>
      </c>
      <c r="J333" s="240"/>
      <c r="K333" s="241"/>
      <c r="L333" s="161">
        <f t="shared" si="32"/>
        <v>1515</v>
      </c>
      <c r="M333" s="258">
        <v>64.319999999999993</v>
      </c>
      <c r="O333" s="163">
        <v>13.53</v>
      </c>
      <c r="P333" s="163">
        <f t="shared" si="30"/>
        <v>50.789999999999992</v>
      </c>
      <c r="Q333" s="165">
        <f t="shared" si="35"/>
        <v>97444.799999999988</v>
      </c>
      <c r="R333" s="239"/>
      <c r="S333" s="160">
        <v>3067</v>
      </c>
      <c r="T333" s="160">
        <v>58.82</v>
      </c>
    </row>
    <row r="334" spans="1:20" ht="31.5" customHeight="1" x14ac:dyDescent="0.25">
      <c r="A334" s="160">
        <v>314</v>
      </c>
      <c r="B334" s="191" t="s">
        <v>1642</v>
      </c>
      <c r="C334" s="192" t="s">
        <v>1644</v>
      </c>
      <c r="D334" s="151" t="s">
        <v>961</v>
      </c>
      <c r="E334" s="160" t="s">
        <v>1645</v>
      </c>
      <c r="G334" s="161">
        <v>240</v>
      </c>
      <c r="H334" s="160">
        <v>207</v>
      </c>
      <c r="I334" s="238" t="s">
        <v>1708</v>
      </c>
      <c r="J334" s="240"/>
      <c r="K334" s="241"/>
      <c r="L334" s="161">
        <f t="shared" si="32"/>
        <v>240</v>
      </c>
      <c r="M334" s="258">
        <v>145.41999999999999</v>
      </c>
      <c r="O334" s="163">
        <v>47.07</v>
      </c>
      <c r="P334" s="163">
        <f t="shared" ref="P334" si="38">IF(ISBLANK(M334),0,(M334-O334))</f>
        <v>98.35</v>
      </c>
      <c r="Q334" s="165">
        <f t="shared" si="35"/>
        <v>34900.799999999996</v>
      </c>
      <c r="R334" s="239"/>
      <c r="S334" s="160">
        <v>2585</v>
      </c>
      <c r="T334" s="160">
        <v>91.7</v>
      </c>
    </row>
    <row r="335" spans="1:20" ht="31.5" customHeight="1" x14ac:dyDescent="0.25">
      <c r="A335" s="160">
        <v>315</v>
      </c>
      <c r="B335" s="191" t="s">
        <v>1652</v>
      </c>
      <c r="C335" s="192" t="s">
        <v>1648</v>
      </c>
      <c r="D335" s="151" t="s">
        <v>961</v>
      </c>
      <c r="E335" s="160" t="s">
        <v>1649</v>
      </c>
      <c r="F335" s="152" t="s">
        <v>1650</v>
      </c>
      <c r="G335" s="161">
        <v>195</v>
      </c>
      <c r="H335" s="160">
        <v>214</v>
      </c>
      <c r="I335" s="238" t="s">
        <v>1708</v>
      </c>
      <c r="J335" s="240"/>
      <c r="K335" s="241"/>
      <c r="L335" s="161">
        <f t="shared" ref="L335:L336" si="39">ROUND(IF(ISBLANK(K335)=TRUE,G335,(G335*H335)/K335),0)</f>
        <v>195</v>
      </c>
      <c r="M335" s="258">
        <v>56.11</v>
      </c>
      <c r="O335" s="163">
        <v>13.07</v>
      </c>
      <c r="P335" s="163">
        <f t="shared" ref="P335:P336" si="40">IF(ISBLANK(M335),0,(M335-O335))</f>
        <v>43.04</v>
      </c>
      <c r="Q335" s="165">
        <f t="shared" si="35"/>
        <v>10941.45</v>
      </c>
      <c r="R335" s="239"/>
      <c r="S335" s="160">
        <v>2585</v>
      </c>
      <c r="T335" s="160">
        <v>91.7</v>
      </c>
    </row>
    <row r="336" spans="1:20" ht="31.5" customHeight="1" x14ac:dyDescent="0.25">
      <c r="A336" s="160">
        <v>316</v>
      </c>
      <c r="B336" s="191" t="s">
        <v>1657</v>
      </c>
      <c r="C336" s="192" t="s">
        <v>1658</v>
      </c>
      <c r="D336" s="151" t="s">
        <v>961</v>
      </c>
      <c r="E336" s="160" t="s">
        <v>1647</v>
      </c>
      <c r="F336" s="152" t="s">
        <v>1659</v>
      </c>
      <c r="G336" s="161">
        <v>245</v>
      </c>
      <c r="H336" s="160">
        <v>107</v>
      </c>
      <c r="I336" s="238" t="s">
        <v>1708</v>
      </c>
      <c r="J336" s="240"/>
      <c r="K336" s="241"/>
      <c r="L336" s="161">
        <f t="shared" si="39"/>
        <v>245</v>
      </c>
      <c r="M336" s="258">
        <v>56.11</v>
      </c>
      <c r="O336" s="163">
        <v>13.07</v>
      </c>
      <c r="P336" s="163">
        <f t="shared" si="40"/>
        <v>43.04</v>
      </c>
      <c r="Q336" s="165">
        <f t="shared" si="35"/>
        <v>13746.95</v>
      </c>
      <c r="R336" s="239"/>
      <c r="S336" s="160">
        <v>2585</v>
      </c>
      <c r="T336" s="160">
        <v>91.7</v>
      </c>
    </row>
    <row r="337" spans="1:20" ht="31.5" customHeight="1" x14ac:dyDescent="0.25">
      <c r="A337" s="160">
        <v>317</v>
      </c>
      <c r="B337" s="191" t="s">
        <v>1662</v>
      </c>
      <c r="C337" s="192" t="s">
        <v>1663</v>
      </c>
      <c r="D337" s="151" t="s">
        <v>961</v>
      </c>
      <c r="E337" s="160" t="s">
        <v>1664</v>
      </c>
      <c r="F337" s="152" t="s">
        <v>1665</v>
      </c>
      <c r="G337" s="161">
        <v>150</v>
      </c>
      <c r="H337" s="160">
        <v>80</v>
      </c>
      <c r="I337" s="238" t="s">
        <v>1708</v>
      </c>
      <c r="J337" s="240"/>
      <c r="K337" s="241"/>
      <c r="L337" s="161">
        <f t="shared" ref="L337" si="41">ROUND(IF(ISBLANK(K337)=TRUE,G337,(G337*H337)/K337),0)</f>
        <v>150</v>
      </c>
      <c r="M337" s="258">
        <v>73.180000000000007</v>
      </c>
      <c r="O337" s="163">
        <v>21.59</v>
      </c>
      <c r="P337" s="163">
        <f t="shared" ref="P337" si="42">IF(ISBLANK(M337),0,(M337-O337))</f>
        <v>51.59</v>
      </c>
      <c r="Q337" s="165">
        <f t="shared" si="35"/>
        <v>10977.000000000002</v>
      </c>
      <c r="R337" s="239"/>
      <c r="S337" s="160">
        <v>2585</v>
      </c>
      <c r="T337" s="160">
        <v>91.7</v>
      </c>
    </row>
    <row r="338" spans="1:20" ht="31.5" customHeight="1" x14ac:dyDescent="0.25">
      <c r="A338" s="160">
        <v>318</v>
      </c>
      <c r="B338" s="191" t="s">
        <v>476</v>
      </c>
      <c r="C338" s="192" t="s">
        <v>475</v>
      </c>
      <c r="D338" s="151" t="s">
        <v>67</v>
      </c>
      <c r="E338" s="160" t="s">
        <v>478</v>
      </c>
      <c r="F338" s="152" t="s">
        <v>477</v>
      </c>
      <c r="G338" s="161">
        <v>932</v>
      </c>
      <c r="H338" s="160">
        <v>117</v>
      </c>
      <c r="I338" s="238" t="s">
        <v>1708</v>
      </c>
      <c r="J338" s="240"/>
      <c r="K338" s="241"/>
      <c r="L338" s="161">
        <f t="shared" si="32"/>
        <v>932</v>
      </c>
      <c r="M338" s="258">
        <v>102.34</v>
      </c>
      <c r="O338" s="163">
        <v>30.71</v>
      </c>
      <c r="P338" s="163">
        <f t="shared" si="30"/>
        <v>71.63</v>
      </c>
      <c r="Q338" s="165">
        <f t="shared" si="35"/>
        <v>95380.88</v>
      </c>
      <c r="R338" s="239"/>
      <c r="S338" s="160">
        <v>2585</v>
      </c>
      <c r="T338" s="160">
        <v>91.7</v>
      </c>
    </row>
    <row r="339" spans="1:20" ht="31.5" customHeight="1" x14ac:dyDescent="0.25">
      <c r="A339" s="160">
        <v>319</v>
      </c>
      <c r="B339" s="152" t="s">
        <v>472</v>
      </c>
      <c r="C339" s="159" t="s">
        <v>471</v>
      </c>
      <c r="D339" s="151" t="s">
        <v>49</v>
      </c>
      <c r="E339" s="160" t="s">
        <v>458</v>
      </c>
      <c r="F339" s="152" t="s">
        <v>1550</v>
      </c>
      <c r="G339" s="161">
        <v>864</v>
      </c>
      <c r="H339" s="160">
        <v>278</v>
      </c>
      <c r="I339" s="238" t="s">
        <v>1708</v>
      </c>
      <c r="J339" s="240"/>
      <c r="K339" s="241"/>
      <c r="L339" s="161">
        <f t="shared" si="32"/>
        <v>864</v>
      </c>
      <c r="M339" s="258">
        <v>36.19</v>
      </c>
      <c r="O339" s="164"/>
      <c r="P339" s="163">
        <f t="shared" si="30"/>
        <v>36.19</v>
      </c>
      <c r="Q339" s="165">
        <f t="shared" si="35"/>
        <v>31268.159999999996</v>
      </c>
      <c r="R339" s="239"/>
      <c r="S339" s="160">
        <v>2279</v>
      </c>
      <c r="T339" s="160">
        <v>67.41</v>
      </c>
    </row>
    <row r="340" spans="1:20" ht="31.5" customHeight="1" x14ac:dyDescent="0.25">
      <c r="A340" s="160">
        <v>320</v>
      </c>
      <c r="B340" s="191" t="s">
        <v>468</v>
      </c>
      <c r="C340" s="192" t="s">
        <v>467</v>
      </c>
      <c r="D340" s="151" t="s">
        <v>75</v>
      </c>
      <c r="E340" s="160" t="s">
        <v>474</v>
      </c>
      <c r="F340" s="152" t="s">
        <v>473</v>
      </c>
      <c r="G340" s="161">
        <v>1133</v>
      </c>
      <c r="H340" s="160">
        <v>120</v>
      </c>
      <c r="I340" s="238" t="s">
        <v>1708</v>
      </c>
      <c r="J340" s="240"/>
      <c r="K340" s="241"/>
      <c r="L340" s="161">
        <f t="shared" si="32"/>
        <v>1133</v>
      </c>
      <c r="M340" s="258">
        <v>68.27</v>
      </c>
      <c r="O340" s="163">
        <v>27.99</v>
      </c>
      <c r="P340" s="163">
        <f t="shared" si="30"/>
        <v>40.28</v>
      </c>
      <c r="Q340" s="165">
        <f t="shared" si="35"/>
        <v>77349.909999999989</v>
      </c>
      <c r="R340" s="239"/>
      <c r="S340" s="160">
        <v>1140</v>
      </c>
      <c r="T340" s="160">
        <v>36.18</v>
      </c>
    </row>
    <row r="341" spans="1:20" ht="31.5" customHeight="1" x14ac:dyDescent="0.25">
      <c r="A341" s="160">
        <v>321</v>
      </c>
      <c r="B341" s="152" t="s">
        <v>464</v>
      </c>
      <c r="C341" s="159" t="s">
        <v>463</v>
      </c>
      <c r="D341" s="151" t="s">
        <v>49</v>
      </c>
      <c r="E341" s="160" t="s">
        <v>466</v>
      </c>
      <c r="F341" s="152" t="s">
        <v>465</v>
      </c>
      <c r="G341" s="161">
        <v>968</v>
      </c>
      <c r="H341" s="160">
        <v>52</v>
      </c>
      <c r="I341" s="238" t="s">
        <v>1708</v>
      </c>
      <c r="J341" s="240"/>
      <c r="K341" s="241"/>
      <c r="L341" s="161">
        <f t="shared" si="32"/>
        <v>968</v>
      </c>
      <c r="M341" s="258">
        <v>58.45</v>
      </c>
      <c r="O341" s="164"/>
      <c r="P341" s="163">
        <f t="shared" si="30"/>
        <v>58.45</v>
      </c>
      <c r="Q341" s="165">
        <f t="shared" si="35"/>
        <v>56579.600000000006</v>
      </c>
      <c r="R341" s="239"/>
      <c r="S341" s="160">
        <v>1653</v>
      </c>
      <c r="T341" s="160">
        <v>56.54</v>
      </c>
    </row>
    <row r="342" spans="1:20" ht="31.5" customHeight="1" x14ac:dyDescent="0.25">
      <c r="A342" s="160">
        <v>322</v>
      </c>
      <c r="B342" s="152" t="s">
        <v>460</v>
      </c>
      <c r="C342" s="159" t="s">
        <v>459</v>
      </c>
      <c r="D342" s="151" t="s">
        <v>28</v>
      </c>
      <c r="E342" s="160" t="s">
        <v>462</v>
      </c>
      <c r="F342" s="152" t="s">
        <v>461</v>
      </c>
      <c r="G342" s="161">
        <v>210</v>
      </c>
      <c r="H342" s="160">
        <v>145</v>
      </c>
      <c r="I342" s="238" t="s">
        <v>1708</v>
      </c>
      <c r="J342" s="240"/>
      <c r="K342" s="241"/>
      <c r="L342" s="161">
        <f t="shared" si="32"/>
        <v>210</v>
      </c>
      <c r="M342" s="258">
        <v>32.450000000000003</v>
      </c>
      <c r="O342" s="164"/>
      <c r="P342" s="163">
        <f t="shared" si="30"/>
        <v>32.450000000000003</v>
      </c>
      <c r="Q342" s="165">
        <f t="shared" si="35"/>
        <v>6814.5000000000009</v>
      </c>
      <c r="R342" s="239"/>
      <c r="S342" s="160">
        <v>446</v>
      </c>
      <c r="T342" s="160">
        <v>31.82</v>
      </c>
    </row>
    <row r="343" spans="1:20" ht="31.5" customHeight="1" x14ac:dyDescent="0.25">
      <c r="A343" s="160">
        <v>323</v>
      </c>
      <c r="B343" s="115" t="s">
        <v>1666</v>
      </c>
      <c r="C343" s="89" t="s">
        <v>1667</v>
      </c>
      <c r="D343" s="77" t="s">
        <v>961</v>
      </c>
      <c r="E343" s="116" t="s">
        <v>1668</v>
      </c>
      <c r="F343" s="117" t="s">
        <v>1669</v>
      </c>
      <c r="G343" s="161">
        <v>175</v>
      </c>
      <c r="H343" s="160">
        <v>77</v>
      </c>
      <c r="I343" s="238" t="s">
        <v>1708</v>
      </c>
      <c r="J343" s="240"/>
      <c r="K343" s="241"/>
      <c r="L343" s="161">
        <f t="shared" ref="L343" si="43">ROUND(IF(ISBLANK(K343)=TRUE,G343,(G343*H343)/K343),0)</f>
        <v>175</v>
      </c>
      <c r="M343" s="258">
        <v>66.11</v>
      </c>
      <c r="O343" s="164"/>
      <c r="P343" s="163">
        <f t="shared" ref="P343" si="44">IF(ISBLANK(M343),0,(M343-O343))</f>
        <v>66.11</v>
      </c>
      <c r="Q343" s="165">
        <f t="shared" si="35"/>
        <v>11569.25</v>
      </c>
      <c r="R343" s="239"/>
    </row>
    <row r="344" spans="1:20" ht="31.5" customHeight="1" x14ac:dyDescent="0.25">
      <c r="A344" s="160">
        <v>324</v>
      </c>
      <c r="B344" s="152" t="s">
        <v>457</v>
      </c>
      <c r="C344" s="159" t="s">
        <v>456</v>
      </c>
      <c r="D344" s="151" t="s">
        <v>67</v>
      </c>
      <c r="E344" s="160" t="s">
        <v>470</v>
      </c>
      <c r="F344" s="152" t="s">
        <v>469</v>
      </c>
      <c r="G344" s="161">
        <v>1095</v>
      </c>
      <c r="H344" s="160">
        <v>32</v>
      </c>
      <c r="I344" s="238" t="s">
        <v>1708</v>
      </c>
      <c r="J344" s="240"/>
      <c r="K344" s="241"/>
      <c r="L344" s="161">
        <f t="shared" si="32"/>
        <v>1095</v>
      </c>
      <c r="M344" s="258">
        <v>44.2</v>
      </c>
      <c r="O344" s="164"/>
      <c r="P344" s="163">
        <f t="shared" si="30"/>
        <v>44.2</v>
      </c>
      <c r="Q344" s="165">
        <f t="shared" si="35"/>
        <v>48399</v>
      </c>
      <c r="R344" s="239"/>
      <c r="S344" s="160">
        <v>702</v>
      </c>
      <c r="T344" s="160">
        <v>35.26</v>
      </c>
    </row>
    <row r="345" spans="1:20" ht="31.5" customHeight="1" x14ac:dyDescent="0.25">
      <c r="A345" s="160">
        <v>325</v>
      </c>
      <c r="B345" s="191" t="s">
        <v>454</v>
      </c>
      <c r="C345" s="192" t="s">
        <v>453</v>
      </c>
      <c r="D345" s="151" t="s">
        <v>67</v>
      </c>
      <c r="E345" s="160" t="s">
        <v>455</v>
      </c>
      <c r="F345" s="152" t="s">
        <v>1551</v>
      </c>
      <c r="G345" s="161">
        <v>193</v>
      </c>
      <c r="H345" s="160">
        <v>88</v>
      </c>
      <c r="I345" s="238" t="s">
        <v>1708</v>
      </c>
      <c r="J345" s="240"/>
      <c r="K345" s="241"/>
      <c r="L345" s="161">
        <f t="shared" si="32"/>
        <v>193</v>
      </c>
      <c r="M345" s="258">
        <v>79.8</v>
      </c>
      <c r="O345" s="163">
        <v>20.3</v>
      </c>
      <c r="P345" s="163">
        <f t="shared" si="30"/>
        <v>59.5</v>
      </c>
      <c r="Q345" s="165">
        <f t="shared" si="35"/>
        <v>15401.4</v>
      </c>
      <c r="R345" s="239"/>
      <c r="S345" s="160">
        <v>675</v>
      </c>
      <c r="T345" s="160">
        <v>77.709999999999994</v>
      </c>
    </row>
    <row r="346" spans="1:20" s="174" customFormat="1" ht="31.5" customHeight="1" x14ac:dyDescent="0.25">
      <c r="A346" s="343" t="str">
        <f>"Meat - Other = "&amp;DOLLAR(SUM(Q347:Q377),2)</f>
        <v>Meat - Other = $833,588.64</v>
      </c>
      <c r="B346" s="343"/>
      <c r="D346" s="94"/>
      <c r="E346" s="94"/>
      <c r="F346" s="95"/>
      <c r="G346" s="177"/>
      <c r="H346" s="176"/>
      <c r="I346" s="245"/>
      <c r="J346" s="246"/>
      <c r="K346" s="247"/>
      <c r="L346" s="177"/>
      <c r="M346" s="260"/>
      <c r="N346" s="95"/>
      <c r="O346" s="179"/>
      <c r="P346" s="179"/>
      <c r="Q346" s="180">
        <f t="shared" si="35"/>
        <v>0</v>
      </c>
      <c r="R346" s="264"/>
      <c r="S346" s="176"/>
      <c r="T346" s="176"/>
    </row>
    <row r="347" spans="1:20" ht="31.5" customHeight="1" x14ac:dyDescent="0.25">
      <c r="A347" s="160">
        <v>326</v>
      </c>
      <c r="B347" s="152" t="s">
        <v>449</v>
      </c>
      <c r="C347" s="159" t="s">
        <v>448</v>
      </c>
      <c r="D347" s="151" t="s">
        <v>28</v>
      </c>
      <c r="E347" s="160" t="s">
        <v>451</v>
      </c>
      <c r="F347" s="152" t="s">
        <v>450</v>
      </c>
      <c r="G347" s="161">
        <v>752</v>
      </c>
      <c r="H347" s="160">
        <v>3.46</v>
      </c>
      <c r="I347" s="238" t="s">
        <v>1708</v>
      </c>
      <c r="J347" s="240"/>
      <c r="K347" s="241"/>
      <c r="L347" s="161">
        <f t="shared" ref="L347:L377" si="45">ROUND(IF(ISBLANK(K347)=TRUE,G347,(G347*H347)/K347),0)</f>
        <v>752</v>
      </c>
      <c r="M347" s="258">
        <v>27.04</v>
      </c>
      <c r="O347" s="164"/>
      <c r="P347" s="163">
        <f t="shared" si="30"/>
        <v>27.04</v>
      </c>
      <c r="Q347" s="165">
        <f t="shared" si="35"/>
        <v>20334.079999999998</v>
      </c>
      <c r="R347" s="239" t="s">
        <v>1778</v>
      </c>
      <c r="S347" s="160">
        <v>1297</v>
      </c>
      <c r="T347" s="160">
        <v>36.82</v>
      </c>
    </row>
    <row r="348" spans="1:20" ht="31.5" customHeight="1" x14ac:dyDescent="0.25">
      <c r="A348" s="160">
        <v>327</v>
      </c>
      <c r="B348" s="152" t="s">
        <v>446</v>
      </c>
      <c r="C348" s="159" t="s">
        <v>445</v>
      </c>
      <c r="D348" s="151" t="s">
        <v>28</v>
      </c>
      <c r="E348" s="160" t="s">
        <v>1637</v>
      </c>
      <c r="F348" s="152" t="s">
        <v>447</v>
      </c>
      <c r="G348" s="161">
        <v>1432</v>
      </c>
      <c r="H348" s="160">
        <v>192</v>
      </c>
      <c r="I348" s="238" t="s">
        <v>1708</v>
      </c>
      <c r="J348" s="240"/>
      <c r="K348" s="241"/>
      <c r="L348" s="161">
        <f t="shared" si="45"/>
        <v>1432</v>
      </c>
      <c r="M348" s="258">
        <v>28.08</v>
      </c>
      <c r="O348" s="164"/>
      <c r="P348" s="163">
        <f t="shared" si="30"/>
        <v>28.08</v>
      </c>
      <c r="Q348" s="165">
        <f t="shared" si="35"/>
        <v>40210.559999999998</v>
      </c>
      <c r="R348" s="239"/>
      <c r="S348" s="160">
        <v>1300</v>
      </c>
      <c r="T348" s="160">
        <v>26.85</v>
      </c>
    </row>
    <row r="349" spans="1:20" ht="31.5" customHeight="1" x14ac:dyDescent="0.25">
      <c r="A349" s="160">
        <v>328</v>
      </c>
      <c r="B349" s="191" t="s">
        <v>442</v>
      </c>
      <c r="C349" s="192" t="s">
        <v>1600</v>
      </c>
      <c r="D349" s="151" t="s">
        <v>322</v>
      </c>
      <c r="E349" s="160" t="s">
        <v>444</v>
      </c>
      <c r="F349" s="152" t="s">
        <v>443</v>
      </c>
      <c r="G349" s="161">
        <v>411</v>
      </c>
      <c r="H349" s="160">
        <v>600</v>
      </c>
      <c r="I349" s="238" t="s">
        <v>1708</v>
      </c>
      <c r="J349" s="240"/>
      <c r="K349" s="241"/>
      <c r="L349" s="161">
        <f t="shared" si="45"/>
        <v>411</v>
      </c>
      <c r="M349" s="258">
        <v>85.64</v>
      </c>
      <c r="O349" s="163">
        <v>7.82</v>
      </c>
      <c r="P349" s="163">
        <f t="shared" si="30"/>
        <v>77.819999999999993</v>
      </c>
      <c r="Q349" s="165">
        <f t="shared" si="35"/>
        <v>35198.04</v>
      </c>
      <c r="R349" s="239"/>
      <c r="S349" s="160">
        <v>40</v>
      </c>
      <c r="T349" s="160">
        <v>83.89</v>
      </c>
    </row>
    <row r="350" spans="1:20" ht="31.5" customHeight="1" x14ac:dyDescent="0.25">
      <c r="A350" s="160">
        <v>329</v>
      </c>
      <c r="B350" s="152" t="s">
        <v>441</v>
      </c>
      <c r="C350" s="159" t="s">
        <v>440</v>
      </c>
      <c r="D350" s="151" t="s">
        <v>75</v>
      </c>
      <c r="E350" s="160" t="s">
        <v>439</v>
      </c>
      <c r="G350" s="161">
        <v>651</v>
      </c>
      <c r="H350" s="160">
        <v>14</v>
      </c>
      <c r="I350" s="238" t="s">
        <v>1708</v>
      </c>
      <c r="J350" s="240"/>
      <c r="K350" s="241"/>
      <c r="L350" s="161">
        <f t="shared" si="45"/>
        <v>651</v>
      </c>
      <c r="M350" s="258">
        <v>17.64</v>
      </c>
      <c r="O350" s="164"/>
      <c r="P350" s="163">
        <f t="shared" si="30"/>
        <v>17.64</v>
      </c>
      <c r="Q350" s="165">
        <f t="shared" si="35"/>
        <v>11483.640000000001</v>
      </c>
      <c r="R350" s="239"/>
      <c r="S350" s="160">
        <v>679</v>
      </c>
      <c r="T350" s="160">
        <v>8.3800000000000008</v>
      </c>
    </row>
    <row r="351" spans="1:20" ht="31.5" customHeight="1" x14ac:dyDescent="0.25">
      <c r="A351" s="160">
        <v>330</v>
      </c>
      <c r="B351" s="152" t="s">
        <v>438</v>
      </c>
      <c r="C351" s="159" t="s">
        <v>437</v>
      </c>
      <c r="D351" s="151" t="s">
        <v>383</v>
      </c>
      <c r="E351" s="160" t="s">
        <v>439</v>
      </c>
      <c r="G351" s="161">
        <v>820</v>
      </c>
      <c r="H351" s="160">
        <v>14</v>
      </c>
      <c r="I351" s="238" t="s">
        <v>1708</v>
      </c>
      <c r="J351" s="240"/>
      <c r="K351" s="241"/>
      <c r="L351" s="161">
        <f t="shared" si="45"/>
        <v>820</v>
      </c>
      <c r="M351" s="258">
        <v>55.86</v>
      </c>
      <c r="O351" s="164"/>
      <c r="P351" s="163">
        <f t="shared" si="30"/>
        <v>55.86</v>
      </c>
      <c r="Q351" s="165">
        <f t="shared" si="35"/>
        <v>45805.2</v>
      </c>
      <c r="R351" s="239"/>
      <c r="S351" s="160">
        <v>1376</v>
      </c>
      <c r="T351" s="160">
        <v>54.48</v>
      </c>
    </row>
    <row r="352" spans="1:20" ht="31.5" customHeight="1" x14ac:dyDescent="0.25">
      <c r="A352" s="160">
        <v>331</v>
      </c>
      <c r="B352" s="152" t="s">
        <v>1450</v>
      </c>
      <c r="C352" s="67" t="s">
        <v>1451</v>
      </c>
      <c r="E352" s="160" t="s">
        <v>1452</v>
      </c>
      <c r="F352" s="152" t="s">
        <v>1453</v>
      </c>
      <c r="G352" s="161">
        <v>156</v>
      </c>
      <c r="H352" s="160">
        <v>72</v>
      </c>
      <c r="I352" s="238" t="s">
        <v>1708</v>
      </c>
      <c r="J352" s="240"/>
      <c r="K352" s="241"/>
      <c r="L352" s="161">
        <f t="shared" si="45"/>
        <v>156</v>
      </c>
      <c r="M352" s="258">
        <v>29.02</v>
      </c>
      <c r="O352" s="164"/>
      <c r="P352" s="163">
        <f t="shared" si="30"/>
        <v>29.02</v>
      </c>
      <c r="Q352" s="165">
        <f t="shared" si="35"/>
        <v>4527.12</v>
      </c>
      <c r="R352" s="239"/>
    </row>
    <row r="353" spans="1:20" ht="31.5" customHeight="1" x14ac:dyDescent="0.25">
      <c r="A353" s="160">
        <v>332</v>
      </c>
      <c r="B353" s="191" t="s">
        <v>434</v>
      </c>
      <c r="C353" s="192" t="s">
        <v>433</v>
      </c>
      <c r="D353" s="151" t="s">
        <v>67</v>
      </c>
      <c r="E353" s="160" t="s">
        <v>378</v>
      </c>
      <c r="F353" s="152" t="s">
        <v>435</v>
      </c>
      <c r="G353" s="161">
        <v>174</v>
      </c>
      <c r="H353" s="160">
        <v>10</v>
      </c>
      <c r="I353" s="238" t="s">
        <v>1708</v>
      </c>
      <c r="J353" s="240"/>
      <c r="K353" s="241"/>
      <c r="L353" s="161">
        <f t="shared" si="45"/>
        <v>174</v>
      </c>
      <c r="M353" s="258">
        <v>24.96</v>
      </c>
      <c r="O353" s="163">
        <v>7.15</v>
      </c>
      <c r="P353" s="163">
        <f t="shared" si="30"/>
        <v>17.810000000000002</v>
      </c>
      <c r="Q353" s="165">
        <f t="shared" si="35"/>
        <v>4343.04</v>
      </c>
      <c r="R353" s="239"/>
      <c r="S353" s="160">
        <v>341</v>
      </c>
      <c r="T353" s="160">
        <v>24.48</v>
      </c>
    </row>
    <row r="354" spans="1:20" ht="31.5" customHeight="1" x14ac:dyDescent="0.25">
      <c r="A354" s="160">
        <v>333</v>
      </c>
      <c r="B354" s="191" t="s">
        <v>1179</v>
      </c>
      <c r="C354" s="192" t="s">
        <v>1178</v>
      </c>
      <c r="D354" s="151" t="s">
        <v>67</v>
      </c>
      <c r="E354" s="160" t="s">
        <v>378</v>
      </c>
      <c r="F354" s="152" t="s">
        <v>1180</v>
      </c>
      <c r="G354" s="161">
        <v>125</v>
      </c>
      <c r="H354" s="160">
        <v>10</v>
      </c>
      <c r="I354" s="238" t="s">
        <v>1708</v>
      </c>
      <c r="J354" s="240"/>
      <c r="K354" s="241"/>
      <c r="L354" s="161">
        <f t="shared" si="45"/>
        <v>125</v>
      </c>
      <c r="M354" s="258">
        <v>26.22</v>
      </c>
      <c r="O354" s="163">
        <v>8.2100000000000009</v>
      </c>
      <c r="P354" s="163">
        <f t="shared" si="30"/>
        <v>18.009999999999998</v>
      </c>
      <c r="Q354" s="165">
        <f t="shared" si="35"/>
        <v>3277.5</v>
      </c>
      <c r="R354" s="239"/>
    </row>
    <row r="355" spans="1:20" ht="31.5" customHeight="1" x14ac:dyDescent="0.25">
      <c r="A355" s="160">
        <v>334</v>
      </c>
      <c r="B355" s="152" t="s">
        <v>1552</v>
      </c>
      <c r="C355" s="159" t="s">
        <v>436</v>
      </c>
      <c r="D355" s="151" t="s">
        <v>67</v>
      </c>
      <c r="E355" s="160" t="s">
        <v>378</v>
      </c>
      <c r="F355" s="152" t="s">
        <v>1553</v>
      </c>
      <c r="G355" s="161">
        <v>430</v>
      </c>
      <c r="H355" s="160">
        <v>10</v>
      </c>
      <c r="I355" s="238" t="s">
        <v>1708</v>
      </c>
      <c r="J355" s="240"/>
      <c r="K355" s="241"/>
      <c r="L355" s="161">
        <f t="shared" si="45"/>
        <v>430</v>
      </c>
      <c r="M355" s="258">
        <v>25.27</v>
      </c>
      <c r="O355" s="164"/>
      <c r="P355" s="163">
        <f t="shared" si="30"/>
        <v>25.27</v>
      </c>
      <c r="Q355" s="165">
        <f t="shared" si="35"/>
        <v>10866.1</v>
      </c>
      <c r="R355" s="239"/>
      <c r="S355" s="160">
        <v>840</v>
      </c>
      <c r="T355" s="160">
        <v>24.72</v>
      </c>
    </row>
    <row r="356" spans="1:20" ht="31.5" customHeight="1" x14ac:dyDescent="0.25">
      <c r="A356" s="160">
        <v>335</v>
      </c>
      <c r="B356" s="152" t="s">
        <v>430</v>
      </c>
      <c r="C356" s="159" t="s">
        <v>429</v>
      </c>
      <c r="D356" s="151" t="s">
        <v>75</v>
      </c>
      <c r="E356" s="160" t="s">
        <v>432</v>
      </c>
      <c r="F356" s="152" t="s">
        <v>431</v>
      </c>
      <c r="G356" s="161">
        <v>1911</v>
      </c>
      <c r="H356" s="160">
        <v>12</v>
      </c>
      <c r="I356" s="238" t="s">
        <v>1708</v>
      </c>
      <c r="J356" s="240"/>
      <c r="K356" s="241"/>
      <c r="L356" s="161">
        <f t="shared" si="45"/>
        <v>1911</v>
      </c>
      <c r="M356" s="258">
        <v>32.450000000000003</v>
      </c>
      <c r="O356" s="164"/>
      <c r="P356" s="163">
        <f t="shared" si="30"/>
        <v>32.450000000000003</v>
      </c>
      <c r="Q356" s="165">
        <f t="shared" si="35"/>
        <v>62011.950000000004</v>
      </c>
      <c r="R356" s="239"/>
      <c r="S356" s="160">
        <v>3019</v>
      </c>
      <c r="T356" s="160">
        <v>30.42</v>
      </c>
    </row>
    <row r="357" spans="1:20" ht="31.5" customHeight="1" x14ac:dyDescent="0.25">
      <c r="A357" s="160">
        <v>336</v>
      </c>
      <c r="B357" s="152" t="s">
        <v>428</v>
      </c>
      <c r="C357" s="159" t="s">
        <v>427</v>
      </c>
      <c r="D357" s="151" t="s">
        <v>28</v>
      </c>
      <c r="E357" s="160" t="s">
        <v>378</v>
      </c>
      <c r="F357" s="152" t="s">
        <v>425</v>
      </c>
      <c r="G357" s="161">
        <v>2146</v>
      </c>
      <c r="H357" s="160">
        <v>10</v>
      </c>
      <c r="I357" s="238" t="s">
        <v>1708</v>
      </c>
      <c r="J357" s="240"/>
      <c r="K357" s="241"/>
      <c r="L357" s="161">
        <f t="shared" si="45"/>
        <v>2146</v>
      </c>
      <c r="M357" s="258">
        <v>25.48</v>
      </c>
      <c r="O357" s="164"/>
      <c r="P357" s="163">
        <f t="shared" si="30"/>
        <v>25.48</v>
      </c>
      <c r="Q357" s="165">
        <f t="shared" si="35"/>
        <v>54680.08</v>
      </c>
      <c r="R357" s="239"/>
      <c r="S357" s="160">
        <v>1621</v>
      </c>
      <c r="T357" s="160">
        <v>23.85</v>
      </c>
    </row>
    <row r="358" spans="1:20" ht="31.5" customHeight="1" x14ac:dyDescent="0.25">
      <c r="A358" s="160">
        <v>337</v>
      </c>
      <c r="B358" s="191" t="s">
        <v>424</v>
      </c>
      <c r="C358" s="192" t="s">
        <v>423</v>
      </c>
      <c r="D358" s="151" t="s">
        <v>322</v>
      </c>
      <c r="E358" s="160" t="s">
        <v>426</v>
      </c>
      <c r="F358" s="152" t="s">
        <v>425</v>
      </c>
      <c r="G358" s="161">
        <v>141</v>
      </c>
      <c r="H358" s="160">
        <v>20</v>
      </c>
      <c r="I358" s="238" t="s">
        <v>1708</v>
      </c>
      <c r="J358" s="240"/>
      <c r="K358" s="241"/>
      <c r="L358" s="161">
        <f t="shared" si="45"/>
        <v>141</v>
      </c>
      <c r="M358" s="258">
        <v>65.52</v>
      </c>
      <c r="O358" s="163">
        <v>24.69</v>
      </c>
      <c r="P358" s="163">
        <f t="shared" si="30"/>
        <v>40.83</v>
      </c>
      <c r="Q358" s="165">
        <f t="shared" si="35"/>
        <v>9238.32</v>
      </c>
      <c r="R358" s="239"/>
      <c r="S358" s="160">
        <v>650</v>
      </c>
      <c r="T358" s="160">
        <v>63.04</v>
      </c>
    </row>
    <row r="359" spans="1:20" ht="31.5" customHeight="1" x14ac:dyDescent="0.25">
      <c r="A359" s="160">
        <v>338</v>
      </c>
      <c r="B359" s="152" t="s">
        <v>420</v>
      </c>
      <c r="C359" s="159" t="s">
        <v>419</v>
      </c>
      <c r="D359" s="151" t="s">
        <v>198</v>
      </c>
      <c r="E359" s="160" t="s">
        <v>422</v>
      </c>
      <c r="F359" s="152" t="s">
        <v>421</v>
      </c>
      <c r="G359" s="161">
        <v>180</v>
      </c>
      <c r="H359" s="160">
        <v>26</v>
      </c>
      <c r="I359" s="238" t="s">
        <v>1708</v>
      </c>
      <c r="J359" s="240"/>
      <c r="K359" s="241"/>
      <c r="L359" s="161">
        <f t="shared" si="45"/>
        <v>180</v>
      </c>
      <c r="M359" s="258">
        <v>34.44</v>
      </c>
      <c r="O359" s="164"/>
      <c r="P359" s="163">
        <f t="shared" si="30"/>
        <v>34.44</v>
      </c>
      <c r="Q359" s="165">
        <f t="shared" si="35"/>
        <v>6199.2</v>
      </c>
      <c r="R359" s="239"/>
      <c r="S359" s="160">
        <v>317</v>
      </c>
    </row>
    <row r="360" spans="1:20" ht="31.5" customHeight="1" x14ac:dyDescent="0.25">
      <c r="A360" s="160">
        <v>339</v>
      </c>
      <c r="B360" s="152" t="s">
        <v>416</v>
      </c>
      <c r="C360" s="159" t="s">
        <v>415</v>
      </c>
      <c r="D360" s="151" t="s">
        <v>383</v>
      </c>
      <c r="E360" s="160" t="s">
        <v>418</v>
      </c>
      <c r="F360" s="152" t="s">
        <v>417</v>
      </c>
      <c r="G360" s="161">
        <v>934</v>
      </c>
      <c r="H360" s="160">
        <v>12</v>
      </c>
      <c r="I360" s="238" t="s">
        <v>1708</v>
      </c>
      <c r="J360" s="240"/>
      <c r="K360" s="241"/>
      <c r="L360" s="161">
        <f t="shared" si="45"/>
        <v>934</v>
      </c>
      <c r="M360" s="258">
        <v>45.48</v>
      </c>
      <c r="O360" s="164"/>
      <c r="P360" s="163">
        <f t="shared" si="30"/>
        <v>45.48</v>
      </c>
      <c r="Q360" s="165">
        <f t="shared" si="35"/>
        <v>42478.32</v>
      </c>
      <c r="R360" s="239"/>
      <c r="S360" s="160">
        <v>1112</v>
      </c>
      <c r="T360" s="160">
        <v>44.26</v>
      </c>
    </row>
    <row r="361" spans="1:20" ht="31.5" customHeight="1" x14ac:dyDescent="0.25">
      <c r="A361" s="160">
        <v>340</v>
      </c>
      <c r="B361" s="152" t="s">
        <v>412</v>
      </c>
      <c r="C361" s="159" t="s">
        <v>411</v>
      </c>
      <c r="D361" s="151" t="s">
        <v>67</v>
      </c>
      <c r="E361" s="160" t="s">
        <v>414</v>
      </c>
      <c r="F361" s="152" t="s">
        <v>413</v>
      </c>
      <c r="G361" s="161">
        <v>838</v>
      </c>
      <c r="H361" s="160">
        <v>25</v>
      </c>
      <c r="I361" s="238" t="s">
        <v>1708</v>
      </c>
      <c r="J361" s="240"/>
      <c r="K361" s="241"/>
      <c r="L361" s="161">
        <f t="shared" si="45"/>
        <v>838</v>
      </c>
      <c r="M361" s="258">
        <v>53.3</v>
      </c>
      <c r="O361" s="164"/>
      <c r="P361" s="163">
        <f t="shared" si="30"/>
        <v>53.3</v>
      </c>
      <c r="Q361" s="165">
        <f t="shared" si="35"/>
        <v>44665.399999999994</v>
      </c>
      <c r="R361" s="239"/>
      <c r="S361" s="160">
        <v>852</v>
      </c>
      <c r="T361" s="160">
        <v>50.84</v>
      </c>
    </row>
    <row r="362" spans="1:20" ht="31.5" customHeight="1" x14ac:dyDescent="0.25">
      <c r="A362" s="160">
        <v>341</v>
      </c>
      <c r="B362" s="191" t="s">
        <v>408</v>
      </c>
      <c r="C362" s="192" t="s">
        <v>407</v>
      </c>
      <c r="D362" s="151" t="s">
        <v>322</v>
      </c>
      <c r="E362" s="160" t="s">
        <v>410</v>
      </c>
      <c r="F362" s="152" t="s">
        <v>409</v>
      </c>
      <c r="G362" s="161">
        <v>113</v>
      </c>
      <c r="H362" s="160">
        <v>20</v>
      </c>
      <c r="I362" s="238" t="s">
        <v>1708</v>
      </c>
      <c r="J362" s="240"/>
      <c r="K362" s="241"/>
      <c r="L362" s="161">
        <f t="shared" si="45"/>
        <v>113</v>
      </c>
      <c r="M362" s="258">
        <v>100.6</v>
      </c>
      <c r="O362" s="163">
        <v>24.33</v>
      </c>
      <c r="P362" s="163">
        <f t="shared" ref="P362:P426" si="46">IF(ISBLANK(M362),0,(M362-O362))</f>
        <v>76.27</v>
      </c>
      <c r="Q362" s="165">
        <f t="shared" si="35"/>
        <v>11367.8</v>
      </c>
      <c r="R362" s="239"/>
      <c r="S362" s="160">
        <v>438</v>
      </c>
      <c r="T362" s="160">
        <v>97.43</v>
      </c>
    </row>
    <row r="363" spans="1:20" ht="31.5" customHeight="1" x14ac:dyDescent="0.25">
      <c r="A363" s="160">
        <v>342</v>
      </c>
      <c r="B363" s="152" t="s">
        <v>1140</v>
      </c>
      <c r="C363" s="159" t="s">
        <v>1252</v>
      </c>
      <c r="D363" s="151" t="s">
        <v>49</v>
      </c>
      <c r="E363" s="160" t="s">
        <v>1255</v>
      </c>
      <c r="G363" s="161">
        <v>285</v>
      </c>
      <c r="H363" s="160">
        <v>168</v>
      </c>
      <c r="I363" s="238" t="s">
        <v>1708</v>
      </c>
      <c r="J363" s="240"/>
      <c r="K363" s="241"/>
      <c r="L363" s="161">
        <f t="shared" si="45"/>
        <v>285</v>
      </c>
      <c r="M363" s="258">
        <v>90.51</v>
      </c>
      <c r="O363" s="164"/>
      <c r="P363" s="163">
        <f t="shared" si="46"/>
        <v>90.51</v>
      </c>
      <c r="Q363" s="165">
        <f t="shared" si="35"/>
        <v>25795.350000000002</v>
      </c>
      <c r="R363" s="239" t="s">
        <v>1779</v>
      </c>
    </row>
    <row r="364" spans="1:20" ht="31.5" customHeight="1" x14ac:dyDescent="0.25">
      <c r="A364" s="160">
        <v>343</v>
      </c>
      <c r="B364" s="152" t="s">
        <v>1503</v>
      </c>
      <c r="C364" s="159" t="s">
        <v>1253</v>
      </c>
      <c r="D364" s="151" t="s">
        <v>961</v>
      </c>
      <c r="E364" s="160" t="s">
        <v>1256</v>
      </c>
      <c r="G364" s="161">
        <v>446</v>
      </c>
      <c r="H364" s="160">
        <v>400</v>
      </c>
      <c r="I364" s="238" t="s">
        <v>1708</v>
      </c>
      <c r="J364" s="240"/>
      <c r="K364" s="241"/>
      <c r="L364" s="161">
        <f t="shared" si="45"/>
        <v>446</v>
      </c>
      <c r="M364" s="258">
        <v>78.16</v>
      </c>
      <c r="O364" s="164"/>
      <c r="P364" s="163">
        <f t="shared" si="46"/>
        <v>78.16</v>
      </c>
      <c r="Q364" s="165">
        <f t="shared" si="35"/>
        <v>34859.360000000001</v>
      </c>
      <c r="R364" s="239"/>
      <c r="S364" s="160">
        <v>4735</v>
      </c>
      <c r="T364" s="160">
        <v>51.58</v>
      </c>
    </row>
    <row r="365" spans="1:20" ht="31.5" customHeight="1" x14ac:dyDescent="0.25">
      <c r="A365" s="160">
        <v>344</v>
      </c>
      <c r="B365" s="152" t="s">
        <v>1150</v>
      </c>
      <c r="C365" s="159" t="s">
        <v>1254</v>
      </c>
      <c r="D365" s="151" t="s">
        <v>49</v>
      </c>
      <c r="E365" s="160" t="s">
        <v>1257</v>
      </c>
      <c r="G365" s="161">
        <v>250</v>
      </c>
      <c r="H365" s="160">
        <v>151</v>
      </c>
      <c r="I365" s="238" t="s">
        <v>1708</v>
      </c>
      <c r="J365" s="240"/>
      <c r="K365" s="241"/>
      <c r="L365" s="161">
        <f t="shared" si="45"/>
        <v>250</v>
      </c>
      <c r="M365" s="258">
        <v>69.819999999999993</v>
      </c>
      <c r="O365" s="164"/>
      <c r="P365" s="163">
        <f t="shared" si="46"/>
        <v>69.819999999999993</v>
      </c>
      <c r="Q365" s="165">
        <f t="shared" si="35"/>
        <v>17455</v>
      </c>
      <c r="R365" s="239"/>
    </row>
    <row r="366" spans="1:20" ht="31.5" customHeight="1" x14ac:dyDescent="0.25">
      <c r="A366" s="160">
        <v>345</v>
      </c>
      <c r="B366" s="152" t="s">
        <v>404</v>
      </c>
      <c r="C366" s="159" t="s">
        <v>403</v>
      </c>
      <c r="D366" s="151" t="s">
        <v>383</v>
      </c>
      <c r="E366" s="160" t="s">
        <v>406</v>
      </c>
      <c r="F366" s="152" t="s">
        <v>405</v>
      </c>
      <c r="G366" s="161">
        <v>450</v>
      </c>
      <c r="H366" s="160">
        <v>15</v>
      </c>
      <c r="I366" s="238" t="s">
        <v>1708</v>
      </c>
      <c r="J366" s="240"/>
      <c r="K366" s="241"/>
      <c r="L366" s="161">
        <f t="shared" si="45"/>
        <v>450</v>
      </c>
      <c r="M366" s="258">
        <v>88.8</v>
      </c>
      <c r="O366" s="164"/>
      <c r="P366" s="163">
        <f t="shared" si="46"/>
        <v>88.8</v>
      </c>
      <c r="Q366" s="165">
        <f t="shared" si="35"/>
        <v>39960</v>
      </c>
      <c r="R366" s="239" t="s">
        <v>1780</v>
      </c>
      <c r="S366" s="160">
        <v>798</v>
      </c>
      <c r="T366" s="160">
        <v>74.959999999999994</v>
      </c>
    </row>
    <row r="367" spans="1:20" ht="31.5" customHeight="1" x14ac:dyDescent="0.25">
      <c r="A367" s="160">
        <v>346</v>
      </c>
      <c r="B367" s="152" t="s">
        <v>402</v>
      </c>
      <c r="C367" s="159" t="s">
        <v>401</v>
      </c>
      <c r="D367" s="151" t="s">
        <v>198</v>
      </c>
      <c r="E367" s="160" t="s">
        <v>304</v>
      </c>
      <c r="F367" s="152" t="s">
        <v>1701</v>
      </c>
      <c r="G367" s="161">
        <v>818</v>
      </c>
      <c r="H367" s="160">
        <v>10</v>
      </c>
      <c r="I367" s="238" t="s">
        <v>1708</v>
      </c>
      <c r="J367" s="240"/>
      <c r="K367" s="241"/>
      <c r="L367" s="161">
        <f t="shared" si="45"/>
        <v>818</v>
      </c>
      <c r="M367" s="258">
        <v>29.4</v>
      </c>
      <c r="O367" s="164"/>
      <c r="P367" s="163">
        <f t="shared" si="46"/>
        <v>29.4</v>
      </c>
      <c r="Q367" s="165">
        <f t="shared" si="35"/>
        <v>24049.199999999997</v>
      </c>
      <c r="R367" s="239"/>
      <c r="S367" s="160">
        <v>890</v>
      </c>
      <c r="T367" s="160">
        <v>31.2</v>
      </c>
    </row>
    <row r="368" spans="1:20" ht="31.5" customHeight="1" x14ac:dyDescent="0.25">
      <c r="A368" s="160">
        <v>347</v>
      </c>
      <c r="B368" s="152" t="s">
        <v>395</v>
      </c>
      <c r="C368" s="159" t="s">
        <v>394</v>
      </c>
      <c r="D368" s="151" t="s">
        <v>383</v>
      </c>
      <c r="E368" s="160" t="s">
        <v>378</v>
      </c>
      <c r="F368" s="152" t="s">
        <v>1504</v>
      </c>
      <c r="G368" s="161">
        <v>1567</v>
      </c>
      <c r="H368" s="160">
        <v>10</v>
      </c>
      <c r="I368" s="238" t="s">
        <v>1708</v>
      </c>
      <c r="J368" s="240"/>
      <c r="K368" s="241"/>
      <c r="L368" s="161">
        <f t="shared" si="45"/>
        <v>1567</v>
      </c>
      <c r="M368" s="258">
        <v>23.3</v>
      </c>
      <c r="O368" s="164"/>
      <c r="P368" s="163">
        <f t="shared" si="46"/>
        <v>23.3</v>
      </c>
      <c r="Q368" s="165">
        <f t="shared" si="35"/>
        <v>36511.1</v>
      </c>
      <c r="R368" s="239"/>
      <c r="S368" s="160">
        <v>1987</v>
      </c>
      <c r="T368" s="160">
        <v>22.47</v>
      </c>
    </row>
    <row r="369" spans="1:20" ht="31.5" customHeight="1" x14ac:dyDescent="0.25">
      <c r="A369" s="160">
        <v>348</v>
      </c>
      <c r="B369" s="152" t="s">
        <v>1431</v>
      </c>
      <c r="C369" s="159" t="s">
        <v>1432</v>
      </c>
      <c r="D369" s="151" t="s">
        <v>75</v>
      </c>
      <c r="E369" s="160" t="s">
        <v>304</v>
      </c>
      <c r="G369" s="161">
        <v>364</v>
      </c>
      <c r="H369" s="160">
        <v>10</v>
      </c>
      <c r="I369" s="238" t="s">
        <v>1708</v>
      </c>
      <c r="J369" s="240"/>
      <c r="K369" s="241"/>
      <c r="L369" s="161">
        <f t="shared" si="45"/>
        <v>364</v>
      </c>
      <c r="M369" s="258">
        <v>17.989999999999998</v>
      </c>
      <c r="O369" s="164"/>
      <c r="P369" s="163">
        <f t="shared" si="46"/>
        <v>17.989999999999998</v>
      </c>
      <c r="Q369" s="165">
        <f t="shared" si="35"/>
        <v>6548.36</v>
      </c>
      <c r="R369" s="239"/>
    </row>
    <row r="370" spans="1:20" ht="31.5" customHeight="1" x14ac:dyDescent="0.25">
      <c r="A370" s="160">
        <v>349</v>
      </c>
      <c r="B370" s="152" t="s">
        <v>1429</v>
      </c>
      <c r="C370" s="159" t="s">
        <v>400</v>
      </c>
      <c r="D370" s="151" t="s">
        <v>383</v>
      </c>
      <c r="E370" s="160" t="s">
        <v>378</v>
      </c>
      <c r="F370" s="63" t="s">
        <v>1505</v>
      </c>
      <c r="G370" s="161">
        <v>347</v>
      </c>
      <c r="H370" s="160">
        <v>10</v>
      </c>
      <c r="I370" s="238" t="s">
        <v>1708</v>
      </c>
      <c r="J370" s="240"/>
      <c r="K370" s="241"/>
      <c r="L370" s="161">
        <f t="shared" si="45"/>
        <v>347</v>
      </c>
      <c r="M370" s="258">
        <v>27.25</v>
      </c>
      <c r="O370" s="164"/>
      <c r="P370" s="163">
        <f t="shared" si="46"/>
        <v>27.25</v>
      </c>
      <c r="Q370" s="165">
        <f t="shared" si="35"/>
        <v>9455.75</v>
      </c>
      <c r="R370" s="239"/>
      <c r="S370" s="160">
        <v>526</v>
      </c>
      <c r="T370" s="160">
        <v>26.36</v>
      </c>
    </row>
    <row r="371" spans="1:20" ht="31.5" customHeight="1" x14ac:dyDescent="0.25">
      <c r="A371" s="160">
        <v>350</v>
      </c>
      <c r="B371" s="152" t="s">
        <v>1430</v>
      </c>
      <c r="C371" s="159" t="s">
        <v>398</v>
      </c>
      <c r="D371" s="151" t="s">
        <v>383</v>
      </c>
      <c r="E371" s="160" t="s">
        <v>378</v>
      </c>
      <c r="F371" s="152" t="s">
        <v>399</v>
      </c>
      <c r="G371" s="161">
        <v>190</v>
      </c>
      <c r="H371" s="160">
        <v>10</v>
      </c>
      <c r="I371" s="238" t="s">
        <v>1708</v>
      </c>
      <c r="J371" s="240"/>
      <c r="K371" s="241"/>
      <c r="L371" s="161">
        <f t="shared" si="45"/>
        <v>190</v>
      </c>
      <c r="M371" s="258">
        <v>27.25</v>
      </c>
      <c r="O371" s="164"/>
      <c r="P371" s="163">
        <f t="shared" si="46"/>
        <v>27.25</v>
      </c>
      <c r="Q371" s="165">
        <f t="shared" si="35"/>
        <v>5177.5</v>
      </c>
      <c r="R371" s="239"/>
      <c r="S371" s="160">
        <v>424</v>
      </c>
      <c r="T371" s="160">
        <v>26.36</v>
      </c>
    </row>
    <row r="372" spans="1:20" ht="31.5" customHeight="1" x14ac:dyDescent="0.25">
      <c r="A372" s="160">
        <v>351</v>
      </c>
      <c r="B372" s="152" t="s">
        <v>1670</v>
      </c>
      <c r="C372" s="159" t="s">
        <v>392</v>
      </c>
      <c r="D372" s="151" t="s">
        <v>198</v>
      </c>
      <c r="E372" s="160" t="s">
        <v>378</v>
      </c>
      <c r="F372" s="152" t="s">
        <v>393</v>
      </c>
      <c r="G372" s="161">
        <v>1699</v>
      </c>
      <c r="H372" s="160">
        <v>10</v>
      </c>
      <c r="I372" s="238" t="s">
        <v>1708</v>
      </c>
      <c r="J372" s="240"/>
      <c r="K372" s="241"/>
      <c r="L372" s="161">
        <f t="shared" si="45"/>
        <v>1699</v>
      </c>
      <c r="M372" s="258">
        <v>21.27</v>
      </c>
      <c r="O372" s="164"/>
      <c r="P372" s="163">
        <f t="shared" si="46"/>
        <v>21.27</v>
      </c>
      <c r="Q372" s="165">
        <f t="shared" si="35"/>
        <v>36137.729999999996</v>
      </c>
      <c r="R372" s="239"/>
      <c r="S372" s="160">
        <v>1410</v>
      </c>
      <c r="T372" s="160">
        <v>20.170000000000002</v>
      </c>
    </row>
    <row r="373" spans="1:20" ht="31.5" customHeight="1" x14ac:dyDescent="0.25">
      <c r="A373" s="160">
        <v>352</v>
      </c>
      <c r="B373" s="191" t="s">
        <v>1599</v>
      </c>
      <c r="C373" s="192" t="s">
        <v>396</v>
      </c>
      <c r="D373" s="151" t="s">
        <v>322</v>
      </c>
      <c r="E373" s="160" t="s">
        <v>378</v>
      </c>
      <c r="F373" s="152" t="s">
        <v>397</v>
      </c>
      <c r="G373" s="161">
        <v>536</v>
      </c>
      <c r="H373" s="160">
        <v>10</v>
      </c>
      <c r="I373" s="238" t="s">
        <v>1708</v>
      </c>
      <c r="J373" s="240"/>
      <c r="K373" s="241"/>
      <c r="L373" s="161">
        <f t="shared" si="45"/>
        <v>536</v>
      </c>
      <c r="M373" s="258">
        <v>41.68</v>
      </c>
      <c r="O373" s="163">
        <v>13.15</v>
      </c>
      <c r="P373" s="163">
        <f t="shared" si="46"/>
        <v>28.53</v>
      </c>
      <c r="Q373" s="165">
        <f t="shared" si="35"/>
        <v>22340.48</v>
      </c>
      <c r="R373" s="239"/>
      <c r="S373" s="160">
        <v>738</v>
      </c>
      <c r="T373" s="160">
        <v>40.75</v>
      </c>
    </row>
    <row r="374" spans="1:20" ht="31.5" customHeight="1" x14ac:dyDescent="0.25">
      <c r="A374" s="160">
        <v>353</v>
      </c>
      <c r="B374" s="152" t="s">
        <v>391</v>
      </c>
      <c r="C374" s="159" t="s">
        <v>390</v>
      </c>
      <c r="D374" s="151" t="s">
        <v>75</v>
      </c>
      <c r="E374" s="160" t="s">
        <v>1506</v>
      </c>
      <c r="G374" s="161">
        <v>329</v>
      </c>
      <c r="H374" s="160">
        <v>258</v>
      </c>
      <c r="I374" s="238" t="s">
        <v>1708</v>
      </c>
      <c r="J374" s="240"/>
      <c r="K374" s="241"/>
      <c r="L374" s="161">
        <f t="shared" si="45"/>
        <v>329</v>
      </c>
      <c r="M374" s="258">
        <v>45.76</v>
      </c>
      <c r="O374" s="164"/>
      <c r="P374" s="163">
        <f t="shared" si="46"/>
        <v>45.76</v>
      </c>
      <c r="Q374" s="165">
        <f t="shared" si="35"/>
        <v>15055.039999999999</v>
      </c>
      <c r="R374" s="239"/>
      <c r="S374" s="160">
        <v>753</v>
      </c>
      <c r="T374" s="160">
        <v>42.71</v>
      </c>
    </row>
    <row r="375" spans="1:20" ht="31.5" customHeight="1" x14ac:dyDescent="0.25">
      <c r="A375" s="160">
        <v>354</v>
      </c>
      <c r="B375" s="152" t="s">
        <v>388</v>
      </c>
      <c r="C375" s="159" t="s">
        <v>387</v>
      </c>
      <c r="D375" s="160" t="s">
        <v>28</v>
      </c>
      <c r="E375" s="160" t="s">
        <v>389</v>
      </c>
      <c r="F375" s="159"/>
      <c r="G375" s="161">
        <v>106</v>
      </c>
      <c r="H375" s="160">
        <v>24</v>
      </c>
      <c r="I375" s="241" t="s">
        <v>1708</v>
      </c>
      <c r="J375" s="240"/>
      <c r="K375" s="241"/>
      <c r="L375" s="161">
        <f t="shared" si="45"/>
        <v>106</v>
      </c>
      <c r="M375" s="258">
        <v>57.2</v>
      </c>
      <c r="N375" s="159"/>
      <c r="O375" s="164"/>
      <c r="P375" s="163">
        <f t="shared" si="46"/>
        <v>57.2</v>
      </c>
      <c r="Q375" s="165">
        <f t="shared" si="35"/>
        <v>6063.2000000000007</v>
      </c>
      <c r="R375" s="240"/>
      <c r="S375" s="160">
        <v>142</v>
      </c>
      <c r="T375" s="206">
        <v>54.6</v>
      </c>
    </row>
    <row r="376" spans="1:20" ht="31.5" customHeight="1" x14ac:dyDescent="0.25">
      <c r="A376" s="160">
        <v>355</v>
      </c>
      <c r="B376" s="191" t="s">
        <v>385</v>
      </c>
      <c r="C376" s="192" t="s">
        <v>384</v>
      </c>
      <c r="D376" s="151" t="s">
        <v>322</v>
      </c>
      <c r="E376" s="160" t="s">
        <v>386</v>
      </c>
      <c r="F376" s="152" t="s">
        <v>1554</v>
      </c>
      <c r="G376" s="161">
        <v>695</v>
      </c>
      <c r="H376" s="160">
        <v>16</v>
      </c>
      <c r="I376" s="238" t="s">
        <v>1708</v>
      </c>
      <c r="J376" s="240"/>
      <c r="K376" s="241"/>
      <c r="L376" s="161">
        <f t="shared" si="45"/>
        <v>695</v>
      </c>
      <c r="M376" s="258">
        <v>67.84</v>
      </c>
      <c r="O376" s="163">
        <v>19.920000000000002</v>
      </c>
      <c r="P376" s="163">
        <f t="shared" si="46"/>
        <v>47.92</v>
      </c>
      <c r="Q376" s="165">
        <f t="shared" si="35"/>
        <v>47148.800000000003</v>
      </c>
      <c r="R376" s="239"/>
      <c r="S376" s="160">
        <v>889</v>
      </c>
      <c r="T376" s="160">
        <v>67.819999999999993</v>
      </c>
    </row>
    <row r="377" spans="1:20" ht="31.5" customHeight="1" x14ac:dyDescent="0.25">
      <c r="A377" s="160">
        <v>356</v>
      </c>
      <c r="B377" s="152" t="s">
        <v>380</v>
      </c>
      <c r="C377" s="159" t="s">
        <v>379</v>
      </c>
      <c r="D377" s="151" t="s">
        <v>383</v>
      </c>
      <c r="E377" s="160" t="s">
        <v>382</v>
      </c>
      <c r="F377" s="152" t="s">
        <v>381</v>
      </c>
      <c r="G377" s="161">
        <v>1663</v>
      </c>
      <c r="H377" s="160">
        <v>14</v>
      </c>
      <c r="I377" s="238" t="s">
        <v>1708</v>
      </c>
      <c r="J377" s="240"/>
      <c r="K377" s="241"/>
      <c r="L377" s="161">
        <f t="shared" si="45"/>
        <v>1663</v>
      </c>
      <c r="M377" s="258">
        <v>60.34</v>
      </c>
      <c r="O377" s="164"/>
      <c r="P377" s="163">
        <f t="shared" si="46"/>
        <v>60.34</v>
      </c>
      <c r="Q377" s="165">
        <f t="shared" si="35"/>
        <v>100345.42000000001</v>
      </c>
      <c r="R377" s="239"/>
      <c r="S377" s="160">
        <v>2382</v>
      </c>
      <c r="T377" s="160">
        <v>67.12</v>
      </c>
    </row>
    <row r="378" spans="1:20" ht="31.5" customHeight="1" x14ac:dyDescent="0.25">
      <c r="A378" s="343" t="str">
        <f>"Miscellaneous = "&amp;DOLLAR(SUM(Q379:Q424),2)</f>
        <v>Miscellaneous = $474,282.69</v>
      </c>
      <c r="B378" s="343"/>
      <c r="C378" s="207"/>
      <c r="D378" s="137"/>
      <c r="E378" s="208"/>
      <c r="F378" s="136"/>
      <c r="G378" s="177"/>
      <c r="H378" s="176"/>
      <c r="I378" s="245"/>
      <c r="J378" s="246"/>
      <c r="K378" s="247"/>
      <c r="L378" s="177"/>
      <c r="M378" s="260"/>
      <c r="N378" s="136"/>
      <c r="O378" s="179"/>
      <c r="P378" s="179"/>
      <c r="Q378" s="180">
        <f t="shared" si="35"/>
        <v>0</v>
      </c>
      <c r="R378" s="266"/>
    </row>
    <row r="379" spans="1:20" ht="31.5" customHeight="1" x14ac:dyDescent="0.25">
      <c r="A379" s="160">
        <v>357</v>
      </c>
      <c r="B379" s="152" t="s">
        <v>376</v>
      </c>
      <c r="C379" s="159" t="s">
        <v>375</v>
      </c>
      <c r="D379" s="151" t="s">
        <v>28</v>
      </c>
      <c r="E379" s="160" t="s">
        <v>378</v>
      </c>
      <c r="F379" s="152" t="s">
        <v>377</v>
      </c>
      <c r="G379" s="161">
        <v>277</v>
      </c>
      <c r="H379" s="160">
        <v>10</v>
      </c>
      <c r="I379" s="238" t="s">
        <v>1708</v>
      </c>
      <c r="J379" s="240"/>
      <c r="K379" s="241"/>
      <c r="L379" s="161">
        <f t="shared" ref="L379:L424" si="47">ROUND(IF(ISBLANK(K379)=TRUE,G379,(G379*H379)/K379),0)</f>
        <v>277</v>
      </c>
      <c r="M379" s="258">
        <v>56.43</v>
      </c>
      <c r="O379" s="164"/>
      <c r="P379" s="163">
        <f t="shared" si="46"/>
        <v>56.43</v>
      </c>
      <c r="Q379" s="165">
        <f t="shared" si="35"/>
        <v>15631.11</v>
      </c>
      <c r="R379" s="239"/>
      <c r="S379" s="160">
        <v>225</v>
      </c>
      <c r="T379" s="160">
        <v>51.5</v>
      </c>
    </row>
    <row r="380" spans="1:20" ht="31.5" customHeight="1" x14ac:dyDescent="0.25">
      <c r="A380" s="160">
        <v>358</v>
      </c>
      <c r="B380" s="152" t="s">
        <v>1433</v>
      </c>
      <c r="C380" s="67" t="s">
        <v>1434</v>
      </c>
      <c r="D380" s="151" t="s">
        <v>75</v>
      </c>
      <c r="E380" s="160" t="s">
        <v>432</v>
      </c>
      <c r="F380" s="152" t="s">
        <v>1435</v>
      </c>
      <c r="G380" s="161">
        <v>133</v>
      </c>
      <c r="H380" s="160">
        <v>12</v>
      </c>
      <c r="I380" s="238" t="s">
        <v>1708</v>
      </c>
      <c r="J380" s="240"/>
      <c r="K380" s="241"/>
      <c r="L380" s="161">
        <f t="shared" si="47"/>
        <v>133</v>
      </c>
      <c r="M380" s="258">
        <v>51.59</v>
      </c>
      <c r="O380" s="164"/>
      <c r="P380" s="163">
        <f t="shared" si="46"/>
        <v>51.59</v>
      </c>
      <c r="Q380" s="165">
        <f t="shared" si="35"/>
        <v>6861.47</v>
      </c>
      <c r="R380" s="239"/>
    </row>
    <row r="381" spans="1:20" ht="31.5" customHeight="1" x14ac:dyDescent="0.25">
      <c r="A381" s="160">
        <v>359</v>
      </c>
      <c r="B381" s="152" t="s">
        <v>1555</v>
      </c>
      <c r="C381" s="190" t="s">
        <v>1273</v>
      </c>
      <c r="E381" s="160" t="s">
        <v>1272</v>
      </c>
      <c r="F381" s="152" t="s">
        <v>1271</v>
      </c>
      <c r="G381" s="161">
        <v>156</v>
      </c>
      <c r="H381" s="160">
        <v>48</v>
      </c>
      <c r="I381" s="238" t="s">
        <v>1708</v>
      </c>
      <c r="J381" s="240"/>
      <c r="K381" s="241"/>
      <c r="L381" s="161">
        <f t="shared" si="47"/>
        <v>156</v>
      </c>
      <c r="M381" s="258">
        <v>35.68</v>
      </c>
      <c r="O381" s="164"/>
      <c r="P381" s="163">
        <f t="shared" si="46"/>
        <v>35.68</v>
      </c>
      <c r="Q381" s="165">
        <f t="shared" si="35"/>
        <v>5566.08</v>
      </c>
      <c r="R381" s="239"/>
    </row>
    <row r="382" spans="1:20" ht="31.5" customHeight="1" x14ac:dyDescent="0.25">
      <c r="A382" s="160">
        <v>360</v>
      </c>
      <c r="B382" s="152" t="s">
        <v>1314</v>
      </c>
      <c r="C382" s="80" t="s">
        <v>127</v>
      </c>
      <c r="D382" s="61"/>
      <c r="E382" s="62" t="s">
        <v>354</v>
      </c>
      <c r="F382" s="63"/>
      <c r="G382" s="161">
        <v>274</v>
      </c>
      <c r="H382" s="160">
        <v>6</v>
      </c>
      <c r="I382" s="238" t="s">
        <v>1708</v>
      </c>
      <c r="J382" s="240" t="s">
        <v>1781</v>
      </c>
      <c r="K382" s="241"/>
      <c r="L382" s="161">
        <f t="shared" si="47"/>
        <v>274</v>
      </c>
      <c r="M382" s="258">
        <v>38.24</v>
      </c>
      <c r="O382" s="164"/>
      <c r="P382" s="163">
        <f t="shared" si="46"/>
        <v>38.24</v>
      </c>
      <c r="Q382" s="165">
        <f t="shared" si="35"/>
        <v>10477.76</v>
      </c>
      <c r="R382" s="239"/>
    </row>
    <row r="383" spans="1:20" ht="31.5" customHeight="1" x14ac:dyDescent="0.25">
      <c r="A383" s="160">
        <v>361</v>
      </c>
      <c r="B383" s="152" t="s">
        <v>1315</v>
      </c>
      <c r="C383" s="159" t="s">
        <v>127</v>
      </c>
      <c r="E383" s="160" t="s">
        <v>378</v>
      </c>
      <c r="F383" s="152" t="s">
        <v>1316</v>
      </c>
      <c r="G383" s="161">
        <v>400</v>
      </c>
      <c r="H383" s="160">
        <v>10</v>
      </c>
      <c r="I383" s="238" t="s">
        <v>1708</v>
      </c>
      <c r="J383" s="240" t="s">
        <v>1782</v>
      </c>
      <c r="K383" s="241"/>
      <c r="L383" s="161">
        <f t="shared" si="47"/>
        <v>400</v>
      </c>
      <c r="M383" s="258">
        <v>20.81</v>
      </c>
      <c r="O383" s="164"/>
      <c r="P383" s="163">
        <f t="shared" si="46"/>
        <v>20.81</v>
      </c>
      <c r="Q383" s="165">
        <f t="shared" si="35"/>
        <v>8324</v>
      </c>
      <c r="R383" s="239"/>
    </row>
    <row r="384" spans="1:20" ht="31.5" customHeight="1" x14ac:dyDescent="0.25">
      <c r="A384" s="160">
        <v>362</v>
      </c>
      <c r="B384" s="152" t="s">
        <v>1317</v>
      </c>
      <c r="C384" s="159" t="s">
        <v>127</v>
      </c>
      <c r="E384" s="160" t="s">
        <v>1318</v>
      </c>
      <c r="F384" s="152" t="s">
        <v>1316</v>
      </c>
      <c r="G384" s="161">
        <v>314</v>
      </c>
      <c r="H384" s="160">
        <v>250</v>
      </c>
      <c r="I384" s="238" t="s">
        <v>1708</v>
      </c>
      <c r="J384" s="240" t="s">
        <v>1783</v>
      </c>
      <c r="K384" s="241"/>
      <c r="L384" s="161">
        <f t="shared" si="47"/>
        <v>314</v>
      </c>
      <c r="M384" s="258">
        <v>23.2</v>
      </c>
      <c r="O384" s="164"/>
      <c r="P384" s="163">
        <f t="shared" si="46"/>
        <v>23.2</v>
      </c>
      <c r="Q384" s="165">
        <f t="shared" si="35"/>
        <v>7284.8</v>
      </c>
      <c r="R384" s="239"/>
    </row>
    <row r="385" spans="1:20" ht="31.5" customHeight="1" x14ac:dyDescent="0.25">
      <c r="A385" s="160">
        <v>363</v>
      </c>
      <c r="B385" s="152" t="s">
        <v>1465</v>
      </c>
      <c r="C385" s="67" t="s">
        <v>1466</v>
      </c>
      <c r="D385" s="151" t="s">
        <v>67</v>
      </c>
      <c r="E385" s="160" t="s">
        <v>1467</v>
      </c>
      <c r="F385" s="152" t="s">
        <v>8</v>
      </c>
      <c r="G385" s="161">
        <v>225</v>
      </c>
      <c r="H385" s="160">
        <v>60</v>
      </c>
      <c r="I385" s="238" t="s">
        <v>1708</v>
      </c>
      <c r="J385" s="240"/>
      <c r="K385" s="241"/>
      <c r="L385" s="161">
        <f t="shared" si="47"/>
        <v>225</v>
      </c>
      <c r="M385" s="258">
        <v>29.32</v>
      </c>
      <c r="O385" s="164"/>
      <c r="P385" s="163">
        <f t="shared" si="46"/>
        <v>29.32</v>
      </c>
      <c r="Q385" s="165">
        <f t="shared" si="35"/>
        <v>6597</v>
      </c>
      <c r="R385" s="239"/>
    </row>
    <row r="386" spans="1:20" ht="31.5" customHeight="1" x14ac:dyDescent="0.25">
      <c r="A386" s="160">
        <v>364</v>
      </c>
      <c r="B386" s="152" t="s">
        <v>373</v>
      </c>
      <c r="C386" s="159" t="s">
        <v>1556</v>
      </c>
      <c r="E386" s="160" t="s">
        <v>374</v>
      </c>
      <c r="F386" s="152" t="s">
        <v>1300</v>
      </c>
      <c r="G386" s="161">
        <v>719</v>
      </c>
      <c r="H386" s="160">
        <v>99</v>
      </c>
      <c r="I386" s="238" t="s">
        <v>1708</v>
      </c>
      <c r="J386" s="240"/>
      <c r="K386" s="241"/>
      <c r="L386" s="161">
        <f t="shared" si="47"/>
        <v>719</v>
      </c>
      <c r="M386" s="258">
        <v>24.86</v>
      </c>
      <c r="O386" s="164"/>
      <c r="P386" s="163">
        <f t="shared" si="46"/>
        <v>24.86</v>
      </c>
      <c r="Q386" s="165">
        <f t="shared" si="35"/>
        <v>17874.34</v>
      </c>
      <c r="R386" s="239"/>
      <c r="S386" s="160">
        <v>1190</v>
      </c>
      <c r="T386" s="160">
        <v>12.16</v>
      </c>
    </row>
    <row r="387" spans="1:20" ht="31.5" customHeight="1" x14ac:dyDescent="0.25">
      <c r="A387" s="160">
        <v>365</v>
      </c>
      <c r="B387" s="152" t="s">
        <v>1298</v>
      </c>
      <c r="C387" s="67" t="s">
        <v>1301</v>
      </c>
      <c r="D387" s="151" t="s">
        <v>247</v>
      </c>
      <c r="E387" s="160" t="s">
        <v>1299</v>
      </c>
      <c r="F387" s="152" t="s">
        <v>766</v>
      </c>
      <c r="G387" s="161">
        <v>259</v>
      </c>
      <c r="H387" s="160">
        <v>84</v>
      </c>
      <c r="I387" s="238" t="s">
        <v>1708</v>
      </c>
      <c r="J387" s="240"/>
      <c r="K387" s="241">
        <v>102</v>
      </c>
      <c r="L387" s="161">
        <f t="shared" si="47"/>
        <v>213</v>
      </c>
      <c r="M387" s="258">
        <v>20.76</v>
      </c>
      <c r="O387" s="164"/>
      <c r="P387" s="163">
        <f t="shared" si="46"/>
        <v>20.76</v>
      </c>
      <c r="Q387" s="165">
        <f t="shared" si="35"/>
        <v>4421.88</v>
      </c>
      <c r="R387" s="239" t="s">
        <v>1784</v>
      </c>
    </row>
    <row r="388" spans="1:20" ht="31.5" customHeight="1" x14ac:dyDescent="0.25">
      <c r="A388" s="160">
        <v>366</v>
      </c>
      <c r="B388" s="152" t="s">
        <v>372</v>
      </c>
      <c r="C388" s="159" t="s">
        <v>127</v>
      </c>
      <c r="E388" s="160" t="s">
        <v>371</v>
      </c>
      <c r="G388" s="161">
        <v>148</v>
      </c>
      <c r="H388" s="160">
        <v>12</v>
      </c>
      <c r="I388" s="238" t="s">
        <v>1708</v>
      </c>
      <c r="J388" s="240" t="s">
        <v>1800</v>
      </c>
      <c r="K388" s="241"/>
      <c r="L388" s="161">
        <f t="shared" si="47"/>
        <v>148</v>
      </c>
      <c r="M388" s="258">
        <v>26.81</v>
      </c>
      <c r="O388" s="164"/>
      <c r="P388" s="163">
        <f t="shared" si="46"/>
        <v>26.81</v>
      </c>
      <c r="Q388" s="165">
        <f t="shared" si="35"/>
        <v>3967.8799999999997</v>
      </c>
      <c r="R388" s="239"/>
      <c r="S388" s="160">
        <v>385</v>
      </c>
      <c r="T388" s="160">
        <v>26.9</v>
      </c>
    </row>
    <row r="389" spans="1:20" ht="31.5" customHeight="1" x14ac:dyDescent="0.25">
      <c r="A389" s="160">
        <v>367</v>
      </c>
      <c r="B389" s="152" t="s">
        <v>370</v>
      </c>
      <c r="C389" s="159" t="s">
        <v>127</v>
      </c>
      <c r="E389" s="160" t="s">
        <v>371</v>
      </c>
      <c r="G389" s="161">
        <v>173</v>
      </c>
      <c r="H389" s="160">
        <v>12</v>
      </c>
      <c r="I389" s="238" t="s">
        <v>1708</v>
      </c>
      <c r="J389" s="240" t="s">
        <v>1801</v>
      </c>
      <c r="K389" s="241"/>
      <c r="L389" s="161">
        <f t="shared" si="47"/>
        <v>173</v>
      </c>
      <c r="M389" s="258">
        <v>26.81</v>
      </c>
      <c r="O389" s="164"/>
      <c r="P389" s="163">
        <f t="shared" si="46"/>
        <v>26.81</v>
      </c>
      <c r="Q389" s="165">
        <f t="shared" si="35"/>
        <v>4638.13</v>
      </c>
      <c r="R389" s="239"/>
      <c r="S389" s="160">
        <v>385</v>
      </c>
      <c r="T389" s="160">
        <v>26.9</v>
      </c>
    </row>
    <row r="390" spans="1:20" ht="31.5" customHeight="1" x14ac:dyDescent="0.25">
      <c r="A390" s="160">
        <v>368</v>
      </c>
      <c r="B390" s="152" t="s">
        <v>368</v>
      </c>
      <c r="C390" s="74" t="s">
        <v>367</v>
      </c>
      <c r="D390" s="61" t="s">
        <v>75</v>
      </c>
      <c r="E390" s="62" t="s">
        <v>366</v>
      </c>
      <c r="F390" s="63" t="s">
        <v>369</v>
      </c>
      <c r="G390" s="161">
        <v>157</v>
      </c>
      <c r="H390" s="160">
        <v>8</v>
      </c>
      <c r="I390" s="238" t="s">
        <v>1708</v>
      </c>
      <c r="J390" s="240"/>
      <c r="K390" s="241"/>
      <c r="L390" s="161">
        <f t="shared" si="47"/>
        <v>157</v>
      </c>
      <c r="M390" s="258">
        <v>28.4</v>
      </c>
      <c r="O390" s="164"/>
      <c r="P390" s="163">
        <f t="shared" si="46"/>
        <v>28.4</v>
      </c>
      <c r="Q390" s="165">
        <f t="shared" si="35"/>
        <v>4458.8</v>
      </c>
      <c r="R390" s="239"/>
    </row>
    <row r="391" spans="1:20" ht="31.5" customHeight="1" x14ac:dyDescent="0.25">
      <c r="A391" s="160">
        <v>369</v>
      </c>
      <c r="B391" s="152" t="s">
        <v>1675</v>
      </c>
      <c r="C391" s="74" t="s">
        <v>365</v>
      </c>
      <c r="D391" s="151" t="s">
        <v>75</v>
      </c>
      <c r="E391" s="160" t="s">
        <v>366</v>
      </c>
      <c r="F391" s="152" t="s">
        <v>1674</v>
      </c>
      <c r="G391" s="161">
        <v>527</v>
      </c>
      <c r="H391" s="160">
        <v>8</v>
      </c>
      <c r="I391" s="238" t="s">
        <v>1708</v>
      </c>
      <c r="J391" s="240"/>
      <c r="K391" s="241"/>
      <c r="L391" s="161">
        <f t="shared" si="47"/>
        <v>527</v>
      </c>
      <c r="M391" s="258">
        <v>31.37</v>
      </c>
      <c r="O391" s="164"/>
      <c r="P391" s="163">
        <f t="shared" si="46"/>
        <v>31.37</v>
      </c>
      <c r="Q391" s="165">
        <f t="shared" si="35"/>
        <v>16531.990000000002</v>
      </c>
      <c r="R391" s="239"/>
      <c r="S391" s="160">
        <v>785</v>
      </c>
      <c r="T391" s="160">
        <v>28.97</v>
      </c>
    </row>
    <row r="392" spans="1:20" ht="31.5" customHeight="1" x14ac:dyDescent="0.25">
      <c r="A392" s="160">
        <v>370</v>
      </c>
      <c r="B392" s="83" t="s">
        <v>1681</v>
      </c>
      <c r="C392" s="89" t="s">
        <v>1682</v>
      </c>
      <c r="D392" s="77" t="s">
        <v>67</v>
      </c>
      <c r="E392" s="84" t="s">
        <v>335</v>
      </c>
      <c r="F392" s="83" t="s">
        <v>1683</v>
      </c>
      <c r="G392" s="161">
        <v>100</v>
      </c>
      <c r="H392" s="160">
        <v>288</v>
      </c>
      <c r="I392" s="238" t="s">
        <v>1708</v>
      </c>
      <c r="J392" s="240"/>
      <c r="K392" s="241"/>
      <c r="L392" s="161">
        <f t="shared" ref="L392" si="48">ROUND(IF(ISBLANK(K392)=TRUE,G392,(G392*H392)/K392),0)</f>
        <v>100</v>
      </c>
      <c r="M392" s="258">
        <v>55.33</v>
      </c>
      <c r="O392" s="164"/>
      <c r="P392" s="163">
        <f t="shared" ref="P392" si="49">IF(ISBLANK(M392),0,(M392-O392))</f>
        <v>55.33</v>
      </c>
      <c r="Q392" s="165">
        <f t="shared" ref="Q392" si="50">M392*L392</f>
        <v>5533</v>
      </c>
      <c r="R392" s="239"/>
      <c r="S392" s="160">
        <v>357</v>
      </c>
      <c r="T392" s="160">
        <v>23.52</v>
      </c>
    </row>
    <row r="393" spans="1:20" ht="31.5" customHeight="1" x14ac:dyDescent="0.25">
      <c r="A393" s="160">
        <v>371</v>
      </c>
      <c r="B393" s="152" t="s">
        <v>364</v>
      </c>
      <c r="C393" s="159" t="s">
        <v>127</v>
      </c>
      <c r="E393" s="160" t="s">
        <v>354</v>
      </c>
      <c r="G393" s="161">
        <v>216</v>
      </c>
      <c r="H393" s="160">
        <v>6</v>
      </c>
      <c r="I393" s="238" t="s">
        <v>1708</v>
      </c>
      <c r="J393" s="240" t="s">
        <v>1802</v>
      </c>
      <c r="K393" s="241"/>
      <c r="L393" s="161">
        <f t="shared" si="47"/>
        <v>216</v>
      </c>
      <c r="M393" s="258">
        <v>25.1</v>
      </c>
      <c r="O393" s="164"/>
      <c r="P393" s="163">
        <f t="shared" si="46"/>
        <v>25.1</v>
      </c>
      <c r="Q393" s="165">
        <f t="shared" ref="Q393:Q457" si="51">M393*L393</f>
        <v>5421.6</v>
      </c>
      <c r="R393" s="239"/>
      <c r="S393" s="160">
        <v>357</v>
      </c>
      <c r="T393" s="160">
        <v>23.52</v>
      </c>
    </row>
    <row r="394" spans="1:20" ht="31.5" customHeight="1" x14ac:dyDescent="0.25">
      <c r="A394" s="160">
        <v>372</v>
      </c>
      <c r="B394" s="152" t="s">
        <v>1408</v>
      </c>
      <c r="C394" s="159" t="s">
        <v>127</v>
      </c>
      <c r="E394" s="160" t="s">
        <v>1409</v>
      </c>
      <c r="G394" s="161">
        <v>101</v>
      </c>
      <c r="H394" s="160">
        <v>12</v>
      </c>
      <c r="I394" s="238" t="s">
        <v>1708</v>
      </c>
      <c r="J394" s="240" t="s">
        <v>1803</v>
      </c>
      <c r="K394" s="241"/>
      <c r="L394" s="161">
        <f t="shared" si="47"/>
        <v>101</v>
      </c>
      <c r="M394" s="258">
        <v>22.61</v>
      </c>
      <c r="O394" s="164"/>
      <c r="P394" s="163">
        <f t="shared" si="46"/>
        <v>22.61</v>
      </c>
      <c r="Q394" s="165">
        <f t="shared" si="51"/>
        <v>2283.61</v>
      </c>
      <c r="R394" s="239"/>
    </row>
    <row r="395" spans="1:20" ht="31.5" customHeight="1" x14ac:dyDescent="0.25">
      <c r="A395" s="160">
        <v>373</v>
      </c>
      <c r="B395" s="152" t="s">
        <v>1410</v>
      </c>
      <c r="C395" s="159" t="s">
        <v>127</v>
      </c>
      <c r="E395" s="160" t="s">
        <v>1591</v>
      </c>
      <c r="G395" s="161">
        <v>197</v>
      </c>
      <c r="H395" s="160">
        <v>6</v>
      </c>
      <c r="I395" s="238" t="s">
        <v>1708</v>
      </c>
      <c r="J395" s="240" t="s">
        <v>1810</v>
      </c>
      <c r="K395" s="241">
        <v>12</v>
      </c>
      <c r="L395" s="161">
        <f t="shared" si="47"/>
        <v>99</v>
      </c>
      <c r="M395" s="258">
        <v>96.18</v>
      </c>
      <c r="O395" s="164"/>
      <c r="P395" s="163">
        <f t="shared" si="46"/>
        <v>96.18</v>
      </c>
      <c r="Q395" s="165">
        <f t="shared" si="51"/>
        <v>9521.8200000000015</v>
      </c>
      <c r="R395" s="239" t="s">
        <v>1811</v>
      </c>
    </row>
    <row r="396" spans="1:20" ht="31.5" customHeight="1" x14ac:dyDescent="0.25">
      <c r="A396" s="160">
        <v>374</v>
      </c>
      <c r="B396" s="152" t="s">
        <v>1444</v>
      </c>
      <c r="C396" s="159" t="s">
        <v>127</v>
      </c>
      <c r="E396" s="160" t="s">
        <v>1445</v>
      </c>
      <c r="G396" s="161">
        <v>291</v>
      </c>
      <c r="H396" s="160">
        <v>6</v>
      </c>
      <c r="I396" s="238" t="s">
        <v>1708</v>
      </c>
      <c r="J396" s="240" t="s">
        <v>1804</v>
      </c>
      <c r="K396" s="241"/>
      <c r="L396" s="161">
        <f t="shared" si="47"/>
        <v>291</v>
      </c>
      <c r="M396" s="258">
        <v>28.84</v>
      </c>
      <c r="O396" s="164"/>
      <c r="P396" s="163">
        <f t="shared" si="46"/>
        <v>28.84</v>
      </c>
      <c r="Q396" s="165">
        <f t="shared" si="51"/>
        <v>8392.44</v>
      </c>
      <c r="R396" s="239"/>
    </row>
    <row r="397" spans="1:20" ht="31.5" customHeight="1" x14ac:dyDescent="0.25">
      <c r="A397" s="160">
        <v>375</v>
      </c>
      <c r="B397" s="152" t="s">
        <v>363</v>
      </c>
      <c r="C397" s="159" t="s">
        <v>127</v>
      </c>
      <c r="E397" s="160" t="s">
        <v>354</v>
      </c>
      <c r="F397" s="152" t="s">
        <v>362</v>
      </c>
      <c r="G397" s="161">
        <v>612</v>
      </c>
      <c r="H397" s="160">
        <v>6</v>
      </c>
      <c r="I397" s="238" t="s">
        <v>1708</v>
      </c>
      <c r="J397" s="240" t="s">
        <v>1805</v>
      </c>
      <c r="K397" s="241"/>
      <c r="L397" s="161">
        <f t="shared" si="47"/>
        <v>612</v>
      </c>
      <c r="M397" s="258">
        <v>26.19</v>
      </c>
      <c r="O397" s="164"/>
      <c r="P397" s="163">
        <f t="shared" si="46"/>
        <v>26.19</v>
      </c>
      <c r="Q397" s="165">
        <f t="shared" si="51"/>
        <v>16028.28</v>
      </c>
      <c r="R397" s="239"/>
      <c r="S397" s="160">
        <v>1049</v>
      </c>
      <c r="T397" s="160">
        <v>21.94</v>
      </c>
    </row>
    <row r="398" spans="1:20" ht="31.5" customHeight="1" x14ac:dyDescent="0.25">
      <c r="A398" s="160">
        <v>376</v>
      </c>
      <c r="B398" s="152" t="s">
        <v>361</v>
      </c>
      <c r="C398" s="159" t="s">
        <v>127</v>
      </c>
      <c r="E398" s="160" t="s">
        <v>354</v>
      </c>
      <c r="F398" s="152" t="s">
        <v>362</v>
      </c>
      <c r="G398" s="161">
        <v>358</v>
      </c>
      <c r="H398" s="160">
        <v>6</v>
      </c>
      <c r="I398" s="238" t="s">
        <v>1708</v>
      </c>
      <c r="J398" s="240" t="s">
        <v>1806</v>
      </c>
      <c r="K398" s="241"/>
      <c r="L398" s="161">
        <f t="shared" si="47"/>
        <v>358</v>
      </c>
      <c r="M398" s="258">
        <v>26.19</v>
      </c>
      <c r="O398" s="164"/>
      <c r="P398" s="163">
        <f t="shared" si="46"/>
        <v>26.19</v>
      </c>
      <c r="Q398" s="165">
        <f t="shared" si="51"/>
        <v>9376.02</v>
      </c>
      <c r="R398" s="239"/>
      <c r="S398" s="160">
        <v>699</v>
      </c>
      <c r="T398" s="160">
        <v>21.94</v>
      </c>
    </row>
    <row r="399" spans="1:20" ht="31.5" customHeight="1" x14ac:dyDescent="0.25">
      <c r="A399" s="322">
        <v>377</v>
      </c>
      <c r="B399" s="324" t="s">
        <v>320</v>
      </c>
      <c r="C399" s="112" t="s">
        <v>1191</v>
      </c>
      <c r="D399" s="61" t="s">
        <v>67</v>
      </c>
      <c r="E399" s="62" t="s">
        <v>324</v>
      </c>
      <c r="F399" s="63" t="s">
        <v>1187</v>
      </c>
      <c r="G399" s="326">
        <v>330</v>
      </c>
      <c r="H399" s="322">
        <v>72</v>
      </c>
      <c r="I399" s="316" t="s">
        <v>1708</v>
      </c>
      <c r="J399" s="318" t="s">
        <v>1601</v>
      </c>
      <c r="K399" s="320"/>
      <c r="L399" s="326">
        <f t="shared" si="47"/>
        <v>330</v>
      </c>
      <c r="M399" s="334">
        <v>34.4</v>
      </c>
      <c r="N399" s="336"/>
      <c r="O399" s="328">
        <f>IF(J399="Smucker's", 4.71, 2.42)</f>
        <v>2.42</v>
      </c>
      <c r="P399" s="328">
        <f t="shared" si="46"/>
        <v>31.979999999999997</v>
      </c>
      <c r="Q399" s="330">
        <f t="shared" si="51"/>
        <v>11352</v>
      </c>
      <c r="R399" s="332"/>
      <c r="S399" s="160">
        <v>1784</v>
      </c>
      <c r="T399" s="160">
        <v>13.71</v>
      </c>
    </row>
    <row r="400" spans="1:20" ht="31.5" customHeight="1" x14ac:dyDescent="0.25">
      <c r="A400" s="323"/>
      <c r="B400" s="325"/>
      <c r="C400" s="112" t="s">
        <v>319</v>
      </c>
      <c r="D400" s="151" t="s">
        <v>322</v>
      </c>
      <c r="E400" s="160" t="s">
        <v>321</v>
      </c>
      <c r="F400" s="152" t="s">
        <v>1189</v>
      </c>
      <c r="G400" s="327" t="e">
        <v>#N/A</v>
      </c>
      <c r="H400" s="323"/>
      <c r="I400" s="317"/>
      <c r="J400" s="319"/>
      <c r="K400" s="321"/>
      <c r="L400" s="327" t="e">
        <f t="shared" si="47"/>
        <v>#N/A</v>
      </c>
      <c r="M400" s="335"/>
      <c r="N400" s="337"/>
      <c r="O400" s="329"/>
      <c r="P400" s="329">
        <f t="shared" si="46"/>
        <v>0</v>
      </c>
      <c r="Q400" s="331"/>
      <c r="R400" s="333"/>
      <c r="S400" s="160">
        <v>1942</v>
      </c>
      <c r="T400" s="160">
        <v>16.87</v>
      </c>
    </row>
    <row r="401" spans="1:20" ht="31.5" customHeight="1" x14ac:dyDescent="0.25">
      <c r="A401" s="322">
        <v>378</v>
      </c>
      <c r="B401" s="324" t="s">
        <v>326</v>
      </c>
      <c r="C401" s="112" t="s">
        <v>325</v>
      </c>
      <c r="D401" s="61" t="s">
        <v>322</v>
      </c>
      <c r="E401" s="62" t="s">
        <v>321</v>
      </c>
      <c r="F401" s="63" t="s">
        <v>1190</v>
      </c>
      <c r="G401" s="326">
        <v>1691</v>
      </c>
      <c r="H401" s="322">
        <v>72</v>
      </c>
      <c r="I401" s="316" t="s">
        <v>1708</v>
      </c>
      <c r="J401" s="318" t="s">
        <v>1601</v>
      </c>
      <c r="K401" s="320"/>
      <c r="L401" s="326">
        <f t="shared" si="47"/>
        <v>1691</v>
      </c>
      <c r="M401" s="334">
        <v>32.9</v>
      </c>
      <c r="N401" s="336"/>
      <c r="O401" s="328">
        <f>IF(J401="Smucker's", 4.71, 2.42)</f>
        <v>2.42</v>
      </c>
      <c r="P401" s="328">
        <f t="shared" si="46"/>
        <v>30.479999999999997</v>
      </c>
      <c r="Q401" s="330">
        <f t="shared" si="51"/>
        <v>55633.899999999994</v>
      </c>
      <c r="R401" s="332"/>
      <c r="S401" s="160">
        <v>600</v>
      </c>
      <c r="T401" s="160">
        <v>35.840000000000003</v>
      </c>
    </row>
    <row r="402" spans="1:20" ht="31.5" customHeight="1" x14ac:dyDescent="0.25">
      <c r="A402" s="323"/>
      <c r="B402" s="325"/>
      <c r="C402" s="112" t="s">
        <v>323</v>
      </c>
      <c r="D402" s="61" t="s">
        <v>67</v>
      </c>
      <c r="E402" s="62" t="s">
        <v>324</v>
      </c>
      <c r="F402" s="63" t="s">
        <v>1188</v>
      </c>
      <c r="G402" s="327" t="e">
        <v>#N/A</v>
      </c>
      <c r="H402" s="323"/>
      <c r="I402" s="317"/>
      <c r="J402" s="319"/>
      <c r="K402" s="321"/>
      <c r="L402" s="327" t="e">
        <f t="shared" si="47"/>
        <v>#N/A</v>
      </c>
      <c r="M402" s="335"/>
      <c r="N402" s="337"/>
      <c r="O402" s="329"/>
      <c r="P402" s="329">
        <f t="shared" si="46"/>
        <v>0</v>
      </c>
      <c r="Q402" s="331"/>
      <c r="R402" s="333"/>
    </row>
    <row r="403" spans="1:20" ht="31.5" customHeight="1" x14ac:dyDescent="0.25">
      <c r="A403" s="160">
        <v>379</v>
      </c>
      <c r="B403" s="209" t="s">
        <v>1238</v>
      </c>
      <c r="C403" s="112" t="s">
        <v>1239</v>
      </c>
      <c r="D403" s="151" t="s">
        <v>1240</v>
      </c>
      <c r="E403" s="160" t="s">
        <v>1242</v>
      </c>
      <c r="F403" s="152" t="s">
        <v>1241</v>
      </c>
      <c r="G403" s="161">
        <v>165</v>
      </c>
      <c r="H403" s="160">
        <v>36</v>
      </c>
      <c r="I403" s="238" t="s">
        <v>1708</v>
      </c>
      <c r="J403" s="240"/>
      <c r="K403" s="241"/>
      <c r="L403" s="161">
        <f t="shared" si="47"/>
        <v>165</v>
      </c>
      <c r="M403" s="258">
        <v>34.409999999999997</v>
      </c>
      <c r="O403" s="163">
        <v>4.71</v>
      </c>
      <c r="P403" s="163">
        <f t="shared" si="46"/>
        <v>29.699999999999996</v>
      </c>
      <c r="Q403" s="165">
        <f t="shared" si="51"/>
        <v>5677.65</v>
      </c>
      <c r="R403" s="239"/>
    </row>
    <row r="404" spans="1:20" ht="31.5" customHeight="1" x14ac:dyDescent="0.25">
      <c r="A404" s="160">
        <v>380</v>
      </c>
      <c r="B404" s="152" t="s">
        <v>359</v>
      </c>
      <c r="C404" s="159" t="s">
        <v>358</v>
      </c>
      <c r="D404" s="151" t="s">
        <v>75</v>
      </c>
      <c r="E404" s="160" t="s">
        <v>354</v>
      </c>
      <c r="F404" s="152" t="s">
        <v>360</v>
      </c>
      <c r="G404" s="161">
        <v>553</v>
      </c>
      <c r="H404" s="160">
        <v>6</v>
      </c>
      <c r="I404" s="238" t="s">
        <v>1708</v>
      </c>
      <c r="J404" s="240"/>
      <c r="K404" s="241"/>
      <c r="L404" s="161">
        <f t="shared" si="47"/>
        <v>553</v>
      </c>
      <c r="M404" s="258">
        <v>33.04</v>
      </c>
      <c r="O404" s="164"/>
      <c r="P404" s="163">
        <f t="shared" si="46"/>
        <v>33.04</v>
      </c>
      <c r="Q404" s="165">
        <f t="shared" si="51"/>
        <v>18271.12</v>
      </c>
      <c r="R404" s="239"/>
      <c r="S404" s="160">
        <v>505</v>
      </c>
      <c r="T404" s="160">
        <v>31.59</v>
      </c>
    </row>
    <row r="405" spans="1:20" ht="31.5" customHeight="1" x14ac:dyDescent="0.25">
      <c r="A405" s="160">
        <v>381</v>
      </c>
      <c r="B405" s="152" t="s">
        <v>356</v>
      </c>
      <c r="C405" s="159" t="s">
        <v>355</v>
      </c>
      <c r="E405" s="160" t="s">
        <v>354</v>
      </c>
      <c r="F405" s="152" t="s">
        <v>357</v>
      </c>
      <c r="G405" s="161">
        <v>725</v>
      </c>
      <c r="H405" s="160">
        <v>6</v>
      </c>
      <c r="I405" s="238" t="s">
        <v>1708</v>
      </c>
      <c r="J405" s="240"/>
      <c r="K405" s="241"/>
      <c r="L405" s="161">
        <f t="shared" si="47"/>
        <v>725</v>
      </c>
      <c r="M405" s="258">
        <v>23.85</v>
      </c>
      <c r="O405" s="164"/>
      <c r="P405" s="163">
        <f t="shared" si="46"/>
        <v>23.85</v>
      </c>
      <c r="Q405" s="165">
        <f t="shared" si="51"/>
        <v>17291.25</v>
      </c>
      <c r="R405" s="239"/>
      <c r="S405" s="160">
        <v>1035</v>
      </c>
      <c r="T405" s="160">
        <v>22.92</v>
      </c>
    </row>
    <row r="406" spans="1:20" ht="31.5" customHeight="1" x14ac:dyDescent="0.25">
      <c r="A406" s="160">
        <v>382</v>
      </c>
      <c r="B406" s="152" t="s">
        <v>1440</v>
      </c>
      <c r="C406" s="159" t="s">
        <v>1441</v>
      </c>
      <c r="E406" s="160" t="s">
        <v>1442</v>
      </c>
      <c r="G406" s="161">
        <v>50</v>
      </c>
      <c r="H406" s="160">
        <v>12</v>
      </c>
      <c r="I406" s="238" t="s">
        <v>1708</v>
      </c>
      <c r="J406" s="240"/>
      <c r="K406" s="241"/>
      <c r="L406" s="161">
        <f t="shared" si="47"/>
        <v>50</v>
      </c>
      <c r="M406" s="258">
        <v>34.96</v>
      </c>
      <c r="O406" s="164"/>
      <c r="P406" s="163">
        <f t="shared" si="46"/>
        <v>34.96</v>
      </c>
      <c r="Q406" s="165">
        <f t="shared" si="51"/>
        <v>1748</v>
      </c>
      <c r="R406" s="239"/>
    </row>
    <row r="407" spans="1:20" ht="31.5" customHeight="1" x14ac:dyDescent="0.25">
      <c r="A407" s="160">
        <v>383</v>
      </c>
      <c r="B407" s="152" t="s">
        <v>352</v>
      </c>
      <c r="C407" s="159" t="s">
        <v>351</v>
      </c>
      <c r="D407" s="151" t="s">
        <v>383</v>
      </c>
      <c r="E407" s="160" t="s">
        <v>354</v>
      </c>
      <c r="F407" s="152" t="s">
        <v>353</v>
      </c>
      <c r="G407" s="161">
        <v>2245</v>
      </c>
      <c r="H407" s="160">
        <v>6</v>
      </c>
      <c r="I407" s="238" t="s">
        <v>1708</v>
      </c>
      <c r="J407" s="240"/>
      <c r="K407" s="241"/>
      <c r="L407" s="161">
        <f t="shared" si="47"/>
        <v>2245</v>
      </c>
      <c r="M407" s="258">
        <v>31.67</v>
      </c>
      <c r="O407" s="164"/>
      <c r="P407" s="163">
        <f t="shared" si="46"/>
        <v>31.67</v>
      </c>
      <c r="Q407" s="165">
        <f t="shared" si="51"/>
        <v>71099.150000000009</v>
      </c>
      <c r="R407" s="239"/>
      <c r="S407" s="160">
        <v>3827</v>
      </c>
      <c r="T407" s="160">
        <v>27.38</v>
      </c>
    </row>
    <row r="408" spans="1:20" ht="31.5" customHeight="1" x14ac:dyDescent="0.25">
      <c r="A408" s="160">
        <v>384</v>
      </c>
      <c r="B408" s="152" t="s">
        <v>317</v>
      </c>
      <c r="C408" s="159" t="s">
        <v>316</v>
      </c>
      <c r="D408" s="151" t="s">
        <v>75</v>
      </c>
      <c r="E408" s="160" t="s">
        <v>318</v>
      </c>
      <c r="F408" s="152" t="s">
        <v>314</v>
      </c>
      <c r="G408" s="161">
        <v>160</v>
      </c>
      <c r="H408" s="160">
        <v>10</v>
      </c>
      <c r="I408" s="238" t="s">
        <v>1708</v>
      </c>
      <c r="J408" s="240"/>
      <c r="K408" s="241"/>
      <c r="L408" s="161">
        <f t="shared" si="47"/>
        <v>160</v>
      </c>
      <c r="M408" s="258">
        <v>31.24</v>
      </c>
      <c r="O408" s="164"/>
      <c r="P408" s="163">
        <f t="shared" si="46"/>
        <v>31.24</v>
      </c>
      <c r="Q408" s="165">
        <f t="shared" si="51"/>
        <v>4998.3999999999996</v>
      </c>
      <c r="R408" s="239"/>
      <c r="S408" s="160">
        <v>183</v>
      </c>
      <c r="T408" s="160">
        <v>29.47</v>
      </c>
    </row>
    <row r="409" spans="1:20" ht="31.5" customHeight="1" x14ac:dyDescent="0.25">
      <c r="A409" s="160">
        <v>385</v>
      </c>
      <c r="B409" s="152" t="s">
        <v>313</v>
      </c>
      <c r="C409" s="159" t="s">
        <v>312</v>
      </c>
      <c r="D409" s="151" t="s">
        <v>75</v>
      </c>
      <c r="E409" s="160" t="s">
        <v>315</v>
      </c>
      <c r="F409" s="152" t="s">
        <v>314</v>
      </c>
      <c r="G409" s="161">
        <v>105</v>
      </c>
      <c r="H409" s="160">
        <v>10</v>
      </c>
      <c r="I409" s="238" t="s">
        <v>1708</v>
      </c>
      <c r="J409" s="240"/>
      <c r="K409" s="241"/>
      <c r="L409" s="161">
        <f t="shared" si="47"/>
        <v>105</v>
      </c>
      <c r="M409" s="258">
        <v>24.64</v>
      </c>
      <c r="O409" s="164"/>
      <c r="P409" s="163">
        <f t="shared" si="46"/>
        <v>24.64</v>
      </c>
      <c r="Q409" s="165">
        <f t="shared" si="51"/>
        <v>2587.2000000000003</v>
      </c>
      <c r="R409" s="239"/>
      <c r="S409" s="160">
        <v>125</v>
      </c>
      <c r="T409" s="160">
        <v>23.13</v>
      </c>
    </row>
    <row r="410" spans="1:20" ht="31.5" customHeight="1" x14ac:dyDescent="0.25">
      <c r="A410" s="160">
        <v>386</v>
      </c>
      <c r="B410" s="152" t="s">
        <v>310</v>
      </c>
      <c r="C410" s="159" t="s">
        <v>309</v>
      </c>
      <c r="D410" s="151" t="s">
        <v>75</v>
      </c>
      <c r="E410" s="160" t="s">
        <v>311</v>
      </c>
      <c r="G410" s="161">
        <v>659</v>
      </c>
      <c r="H410" s="160">
        <v>5</v>
      </c>
      <c r="I410" s="238" t="s">
        <v>1708</v>
      </c>
      <c r="J410" s="240"/>
      <c r="K410" s="241"/>
      <c r="L410" s="161">
        <f t="shared" si="47"/>
        <v>659</v>
      </c>
      <c r="M410" s="258">
        <v>13.1</v>
      </c>
      <c r="O410" s="164"/>
      <c r="P410" s="163">
        <f t="shared" si="46"/>
        <v>13.1</v>
      </c>
      <c r="Q410" s="165">
        <f t="shared" si="51"/>
        <v>8632.9</v>
      </c>
      <c r="R410" s="239"/>
      <c r="S410" s="160">
        <v>904</v>
      </c>
      <c r="T410" s="160">
        <v>12.32</v>
      </c>
    </row>
    <row r="411" spans="1:20" ht="31.5" customHeight="1" x14ac:dyDescent="0.25">
      <c r="A411" s="160">
        <v>387</v>
      </c>
      <c r="B411" s="152" t="s">
        <v>350</v>
      </c>
      <c r="C411" s="159" t="s">
        <v>349</v>
      </c>
      <c r="D411" s="151" t="s">
        <v>49</v>
      </c>
      <c r="E411" s="160" t="s">
        <v>346</v>
      </c>
      <c r="F411" s="152" t="s">
        <v>1557</v>
      </c>
      <c r="G411" s="161">
        <v>112</v>
      </c>
      <c r="H411" s="160">
        <v>6</v>
      </c>
      <c r="I411" s="238" t="s">
        <v>1708</v>
      </c>
      <c r="J411" s="240" t="s">
        <v>1785</v>
      </c>
      <c r="K411" s="241">
        <v>5</v>
      </c>
      <c r="L411" s="161">
        <f t="shared" si="47"/>
        <v>134</v>
      </c>
      <c r="M411" s="258">
        <v>22.57</v>
      </c>
      <c r="O411" s="164"/>
      <c r="P411" s="163">
        <f t="shared" si="46"/>
        <v>22.57</v>
      </c>
      <c r="Q411" s="165">
        <f t="shared" si="51"/>
        <v>3024.38</v>
      </c>
      <c r="R411" s="239" t="s">
        <v>1789</v>
      </c>
      <c r="S411" s="160">
        <v>210</v>
      </c>
      <c r="T411" s="160">
        <v>27.56</v>
      </c>
    </row>
    <row r="412" spans="1:20" ht="31.5" customHeight="1" x14ac:dyDescent="0.25">
      <c r="A412" s="160">
        <v>388</v>
      </c>
      <c r="B412" s="152" t="s">
        <v>348</v>
      </c>
      <c r="C412" s="159" t="s">
        <v>347</v>
      </c>
      <c r="D412" s="151" t="s">
        <v>49</v>
      </c>
      <c r="E412" s="160" t="s">
        <v>346</v>
      </c>
      <c r="F412" s="152" t="s">
        <v>1557</v>
      </c>
      <c r="G412" s="161">
        <v>279</v>
      </c>
      <c r="H412" s="160">
        <v>6</v>
      </c>
      <c r="I412" s="238" t="s">
        <v>1708</v>
      </c>
      <c r="J412" s="240" t="s">
        <v>1786</v>
      </c>
      <c r="K412" s="241">
        <v>5</v>
      </c>
      <c r="L412" s="161">
        <f t="shared" si="47"/>
        <v>335</v>
      </c>
      <c r="M412" s="258">
        <v>17.559999999999999</v>
      </c>
      <c r="O412" s="164"/>
      <c r="P412" s="163">
        <f t="shared" si="46"/>
        <v>17.559999999999999</v>
      </c>
      <c r="Q412" s="165">
        <f t="shared" si="51"/>
        <v>5882.5999999999995</v>
      </c>
      <c r="R412" s="239" t="s">
        <v>1789</v>
      </c>
      <c r="S412" s="160">
        <v>458</v>
      </c>
      <c r="T412" s="160">
        <v>21.76</v>
      </c>
    </row>
    <row r="413" spans="1:20" ht="31.5" customHeight="1" x14ac:dyDescent="0.25">
      <c r="A413" s="160">
        <v>389</v>
      </c>
      <c r="B413" s="152" t="s">
        <v>345</v>
      </c>
      <c r="C413" s="159" t="s">
        <v>344</v>
      </c>
      <c r="D413" s="151" t="s">
        <v>49</v>
      </c>
      <c r="E413" s="160" t="s">
        <v>346</v>
      </c>
      <c r="F413" s="152" t="s">
        <v>1557</v>
      </c>
      <c r="G413" s="161">
        <v>73</v>
      </c>
      <c r="H413" s="160">
        <v>6</v>
      </c>
      <c r="I413" s="238" t="s">
        <v>1708</v>
      </c>
      <c r="J413" s="240"/>
      <c r="K413" s="241"/>
      <c r="L413" s="161">
        <f t="shared" si="47"/>
        <v>73</v>
      </c>
      <c r="M413" s="258">
        <v>28.84</v>
      </c>
      <c r="O413" s="164"/>
      <c r="P413" s="163">
        <f t="shared" si="46"/>
        <v>28.84</v>
      </c>
      <c r="Q413" s="165">
        <f t="shared" si="51"/>
        <v>2105.3200000000002</v>
      </c>
      <c r="R413" s="239"/>
      <c r="S413" s="160">
        <v>234</v>
      </c>
      <c r="T413" s="160">
        <v>27.97</v>
      </c>
    </row>
    <row r="414" spans="1:20" ht="31.5" customHeight="1" x14ac:dyDescent="0.25">
      <c r="A414" s="183">
        <v>390</v>
      </c>
      <c r="B414" s="152" t="s">
        <v>342</v>
      </c>
      <c r="C414" s="159" t="s">
        <v>341</v>
      </c>
      <c r="D414" s="151" t="s">
        <v>75</v>
      </c>
      <c r="E414" s="160" t="s">
        <v>340</v>
      </c>
      <c r="F414" s="152" t="s">
        <v>343</v>
      </c>
      <c r="G414" s="161">
        <v>566</v>
      </c>
      <c r="H414" s="160">
        <v>12</v>
      </c>
      <c r="I414" s="238" t="s">
        <v>1708</v>
      </c>
      <c r="J414" s="240"/>
      <c r="K414" s="241"/>
      <c r="L414" s="161">
        <f t="shared" si="47"/>
        <v>566</v>
      </c>
      <c r="M414" s="258">
        <v>33.1</v>
      </c>
      <c r="O414" s="164"/>
      <c r="P414" s="163">
        <f t="shared" si="46"/>
        <v>33.1</v>
      </c>
      <c r="Q414" s="165">
        <f t="shared" si="51"/>
        <v>18734.600000000002</v>
      </c>
      <c r="R414" s="239"/>
      <c r="S414" s="160">
        <v>643</v>
      </c>
      <c r="T414" s="160">
        <v>31.27</v>
      </c>
    </row>
    <row r="415" spans="1:20" ht="31.5" customHeight="1" x14ac:dyDescent="0.25">
      <c r="A415" s="160">
        <v>391</v>
      </c>
      <c r="B415" s="152" t="s">
        <v>338</v>
      </c>
      <c r="C415" s="159" t="s">
        <v>337</v>
      </c>
      <c r="D415" s="151" t="s">
        <v>75</v>
      </c>
      <c r="E415" s="160" t="s">
        <v>340</v>
      </c>
      <c r="F415" s="152" t="s">
        <v>339</v>
      </c>
      <c r="G415" s="161">
        <v>691</v>
      </c>
      <c r="H415" s="160">
        <v>12</v>
      </c>
      <c r="I415" s="238" t="s">
        <v>1708</v>
      </c>
      <c r="J415" s="240"/>
      <c r="K415" s="241"/>
      <c r="L415" s="161">
        <f t="shared" si="47"/>
        <v>691</v>
      </c>
      <c r="M415" s="258">
        <v>26.8</v>
      </c>
      <c r="O415" s="164"/>
      <c r="P415" s="163">
        <f t="shared" si="46"/>
        <v>26.8</v>
      </c>
      <c r="Q415" s="165">
        <f t="shared" si="51"/>
        <v>18518.8</v>
      </c>
      <c r="R415" s="239"/>
      <c r="S415" s="160">
        <v>937</v>
      </c>
      <c r="T415" s="160">
        <v>25.27</v>
      </c>
    </row>
    <row r="416" spans="1:20" ht="31.5" customHeight="1" x14ac:dyDescent="0.25">
      <c r="A416" s="160">
        <v>392</v>
      </c>
      <c r="B416" s="152" t="s">
        <v>1436</v>
      </c>
      <c r="C416" s="152" t="s">
        <v>1605</v>
      </c>
      <c r="E416" s="160" t="s">
        <v>1437</v>
      </c>
      <c r="G416" s="161">
        <v>67</v>
      </c>
      <c r="H416" s="160">
        <v>2000</v>
      </c>
      <c r="I416" s="238" t="s">
        <v>1708</v>
      </c>
      <c r="J416" s="240"/>
      <c r="K416" s="241"/>
      <c r="L416" s="161">
        <f t="shared" si="47"/>
        <v>67</v>
      </c>
      <c r="M416" s="258">
        <v>29.57</v>
      </c>
      <c r="O416" s="164"/>
      <c r="P416" s="163">
        <f t="shared" si="46"/>
        <v>29.57</v>
      </c>
      <c r="Q416" s="165">
        <f t="shared" si="51"/>
        <v>1981.19</v>
      </c>
      <c r="R416" s="239"/>
    </row>
    <row r="417" spans="1:20" ht="31.5" customHeight="1" x14ac:dyDescent="0.25">
      <c r="A417" s="160">
        <v>393</v>
      </c>
      <c r="B417" s="152" t="s">
        <v>1439</v>
      </c>
      <c r="C417" s="159" t="s">
        <v>1609</v>
      </c>
      <c r="E417" s="160" t="s">
        <v>1606</v>
      </c>
      <c r="G417" s="161">
        <v>80</v>
      </c>
      <c r="H417" s="160">
        <v>1000</v>
      </c>
      <c r="I417" s="238" t="s">
        <v>1708</v>
      </c>
      <c r="J417" s="240"/>
      <c r="K417" s="241"/>
      <c r="L417" s="161">
        <f t="shared" si="47"/>
        <v>80</v>
      </c>
      <c r="M417" s="258">
        <v>17.54</v>
      </c>
      <c r="O417" s="164"/>
      <c r="P417" s="163">
        <f t="shared" si="46"/>
        <v>17.54</v>
      </c>
      <c r="Q417" s="165">
        <f t="shared" si="51"/>
        <v>1403.1999999999998</v>
      </c>
      <c r="R417" s="239"/>
    </row>
    <row r="418" spans="1:20" ht="31.5" customHeight="1" x14ac:dyDescent="0.25">
      <c r="A418" s="160">
        <v>394</v>
      </c>
      <c r="B418" s="152" t="s">
        <v>333</v>
      </c>
      <c r="C418" s="159" t="s">
        <v>332</v>
      </c>
      <c r="D418" s="151" t="s">
        <v>336</v>
      </c>
      <c r="E418" s="160" t="s">
        <v>335</v>
      </c>
      <c r="F418" s="152" t="s">
        <v>334</v>
      </c>
      <c r="G418" s="161">
        <v>398</v>
      </c>
      <c r="H418" s="160">
        <v>6</v>
      </c>
      <c r="I418" s="238" t="s">
        <v>1708</v>
      </c>
      <c r="J418" s="240"/>
      <c r="K418" s="241"/>
      <c r="L418" s="161">
        <f t="shared" si="47"/>
        <v>398</v>
      </c>
      <c r="M418" s="258">
        <v>47.35</v>
      </c>
      <c r="O418" s="164"/>
      <c r="P418" s="163">
        <f t="shared" si="46"/>
        <v>47.35</v>
      </c>
      <c r="Q418" s="165">
        <f t="shared" si="51"/>
        <v>18845.3</v>
      </c>
      <c r="R418" s="239"/>
      <c r="S418" s="160">
        <v>714</v>
      </c>
      <c r="T418" s="160">
        <v>46.16</v>
      </c>
    </row>
    <row r="419" spans="1:20" ht="31.5" customHeight="1" x14ac:dyDescent="0.25">
      <c r="A419" s="160">
        <v>395</v>
      </c>
      <c r="B419" s="152" t="s">
        <v>1438</v>
      </c>
      <c r="C419" s="159" t="s">
        <v>127</v>
      </c>
      <c r="E419" s="160" t="s">
        <v>1437</v>
      </c>
      <c r="G419" s="161">
        <v>174</v>
      </c>
      <c r="H419" s="160">
        <v>2000</v>
      </c>
      <c r="I419" s="238" t="s">
        <v>1708</v>
      </c>
      <c r="J419" s="240" t="s">
        <v>1790</v>
      </c>
      <c r="K419" s="241"/>
      <c r="L419" s="161">
        <f t="shared" si="47"/>
        <v>174</v>
      </c>
      <c r="M419" s="258">
        <v>12.51</v>
      </c>
      <c r="O419" s="164"/>
      <c r="P419" s="163">
        <f t="shared" si="46"/>
        <v>12.51</v>
      </c>
      <c r="Q419" s="165">
        <f t="shared" si="51"/>
        <v>2176.7399999999998</v>
      </c>
      <c r="R419" s="239"/>
    </row>
    <row r="420" spans="1:20" ht="31.5" customHeight="1" x14ac:dyDescent="0.25">
      <c r="A420" s="160">
        <v>396</v>
      </c>
      <c r="B420" s="152" t="s">
        <v>331</v>
      </c>
      <c r="C420" s="159" t="s">
        <v>127</v>
      </c>
      <c r="E420" s="160" t="s">
        <v>330</v>
      </c>
      <c r="G420" s="161">
        <v>818</v>
      </c>
      <c r="H420" s="160">
        <v>200</v>
      </c>
      <c r="I420" s="238" t="s">
        <v>1708</v>
      </c>
      <c r="J420" s="240" t="s">
        <v>1791</v>
      </c>
      <c r="K420" s="241"/>
      <c r="L420" s="161">
        <f t="shared" si="47"/>
        <v>818</v>
      </c>
      <c r="M420" s="258">
        <v>10.59</v>
      </c>
      <c r="O420" s="164"/>
      <c r="P420" s="163">
        <f t="shared" si="46"/>
        <v>10.59</v>
      </c>
      <c r="Q420" s="165">
        <f t="shared" si="51"/>
        <v>8662.619999999999</v>
      </c>
      <c r="R420" s="239"/>
      <c r="S420" s="160">
        <v>953</v>
      </c>
      <c r="T420" s="160">
        <v>11.36</v>
      </c>
    </row>
    <row r="421" spans="1:20" ht="31.5" customHeight="1" x14ac:dyDescent="0.25">
      <c r="A421" s="160">
        <v>397</v>
      </c>
      <c r="B421" s="152" t="s">
        <v>328</v>
      </c>
      <c r="C421" s="110" t="s">
        <v>327</v>
      </c>
      <c r="D421" s="151" t="s">
        <v>49</v>
      </c>
      <c r="E421" s="160" t="s">
        <v>330</v>
      </c>
      <c r="F421" s="152" t="s">
        <v>329</v>
      </c>
      <c r="G421" s="161">
        <v>308</v>
      </c>
      <c r="H421" s="160">
        <v>200</v>
      </c>
      <c r="I421" s="238" t="s">
        <v>1708</v>
      </c>
      <c r="J421" s="240"/>
      <c r="K421" s="241"/>
      <c r="L421" s="161">
        <f t="shared" si="47"/>
        <v>308</v>
      </c>
      <c r="M421" s="258">
        <v>49.23</v>
      </c>
      <c r="O421" s="164"/>
      <c r="P421" s="163">
        <f t="shared" si="46"/>
        <v>49.23</v>
      </c>
      <c r="Q421" s="165">
        <f t="shared" si="51"/>
        <v>15162.839999999998</v>
      </c>
      <c r="R421" s="239"/>
      <c r="S421" s="160">
        <v>422</v>
      </c>
      <c r="T421" s="160">
        <v>47.96</v>
      </c>
    </row>
    <row r="422" spans="1:20" ht="31.5" customHeight="1" x14ac:dyDescent="0.25">
      <c r="A422" s="160">
        <v>398</v>
      </c>
      <c r="B422" s="152" t="s">
        <v>1443</v>
      </c>
      <c r="C422" s="159" t="s">
        <v>127</v>
      </c>
      <c r="E422" s="160" t="s">
        <v>354</v>
      </c>
      <c r="G422" s="161">
        <v>284</v>
      </c>
      <c r="H422" s="160">
        <v>6</v>
      </c>
      <c r="I422" s="238" t="s">
        <v>1708</v>
      </c>
      <c r="J422" s="240" t="s">
        <v>1792</v>
      </c>
      <c r="K422" s="241"/>
      <c r="L422" s="161">
        <f t="shared" si="47"/>
        <v>284</v>
      </c>
      <c r="M422" s="258">
        <v>32.4</v>
      </c>
      <c r="O422" s="164"/>
      <c r="P422" s="163">
        <f t="shared" si="46"/>
        <v>32.4</v>
      </c>
      <c r="Q422" s="165">
        <f t="shared" si="51"/>
        <v>9201.6</v>
      </c>
      <c r="R422" s="239"/>
    </row>
    <row r="423" spans="1:20" ht="31.5" customHeight="1" x14ac:dyDescent="0.25">
      <c r="A423" s="160">
        <v>399</v>
      </c>
      <c r="B423" s="152" t="s">
        <v>1446</v>
      </c>
      <c r="C423" s="159" t="s">
        <v>127</v>
      </c>
      <c r="E423" s="160" t="s">
        <v>1447</v>
      </c>
      <c r="G423" s="161">
        <v>105</v>
      </c>
      <c r="H423" s="160">
        <v>5</v>
      </c>
      <c r="I423" s="238" t="s">
        <v>1708</v>
      </c>
      <c r="J423" s="240" t="s">
        <v>1793</v>
      </c>
      <c r="K423" s="241">
        <v>10</v>
      </c>
      <c r="L423" s="161">
        <f t="shared" si="47"/>
        <v>53</v>
      </c>
      <c r="M423" s="258">
        <v>23.46</v>
      </c>
      <c r="O423" s="164"/>
      <c r="P423" s="163">
        <f t="shared" si="46"/>
        <v>23.46</v>
      </c>
      <c r="Q423" s="165">
        <f t="shared" si="51"/>
        <v>1243.3800000000001</v>
      </c>
      <c r="R423" s="239" t="s">
        <v>1795</v>
      </c>
    </row>
    <row r="424" spans="1:20" ht="31.5" customHeight="1" x14ac:dyDescent="0.25">
      <c r="A424" s="160">
        <v>400</v>
      </c>
      <c r="B424" s="152" t="s">
        <v>1448</v>
      </c>
      <c r="C424" s="159" t="s">
        <v>127</v>
      </c>
      <c r="E424" s="160" t="s">
        <v>1449</v>
      </c>
      <c r="G424" s="161">
        <v>113</v>
      </c>
      <c r="H424" s="160">
        <v>4</v>
      </c>
      <c r="I424" s="238" t="s">
        <v>1708</v>
      </c>
      <c r="J424" s="240" t="s">
        <v>1794</v>
      </c>
      <c r="K424" s="241"/>
      <c r="L424" s="161">
        <f t="shared" si="47"/>
        <v>113</v>
      </c>
      <c r="M424" s="258">
        <v>7.58</v>
      </c>
      <c r="O424" s="164"/>
      <c r="P424" s="163">
        <f t="shared" si="46"/>
        <v>7.58</v>
      </c>
      <c r="Q424" s="165">
        <f t="shared" si="51"/>
        <v>856.54</v>
      </c>
      <c r="R424" s="239"/>
    </row>
    <row r="425" spans="1:20" ht="31.5" customHeight="1" x14ac:dyDescent="0.25">
      <c r="A425" s="343" t="str">
        <f>"Pasta, Rice = "&amp;DOLLAR(SUM(Q426:Q437),2)</f>
        <v>Pasta, Rice = $219,668.30</v>
      </c>
      <c r="B425" s="343"/>
      <c r="C425" s="210"/>
      <c r="D425" s="211"/>
      <c r="E425" s="212"/>
      <c r="F425" s="213" t="s">
        <v>1167</v>
      </c>
      <c r="G425" s="214"/>
      <c r="H425" s="215"/>
      <c r="I425" s="254"/>
      <c r="J425" s="255"/>
      <c r="K425" s="254"/>
      <c r="L425" s="216"/>
      <c r="M425" s="262"/>
      <c r="N425" s="217"/>
      <c r="O425" s="218"/>
      <c r="P425" s="218">
        <f t="shared" si="46"/>
        <v>0</v>
      </c>
      <c r="Q425" s="219">
        <f t="shared" si="51"/>
        <v>0</v>
      </c>
      <c r="R425" s="267"/>
    </row>
    <row r="426" spans="1:20" ht="31.5" customHeight="1" x14ac:dyDescent="0.25">
      <c r="A426" s="160">
        <v>401</v>
      </c>
      <c r="B426" s="191" t="s">
        <v>306</v>
      </c>
      <c r="C426" s="192" t="s">
        <v>305</v>
      </c>
      <c r="D426" s="151" t="s">
        <v>49</v>
      </c>
      <c r="E426" s="160" t="s">
        <v>308</v>
      </c>
      <c r="F426" s="152" t="s">
        <v>307</v>
      </c>
      <c r="G426" s="161">
        <v>323</v>
      </c>
      <c r="H426" s="160">
        <v>110</v>
      </c>
      <c r="I426" s="238" t="s">
        <v>1708</v>
      </c>
      <c r="J426" s="240"/>
      <c r="K426" s="241"/>
      <c r="L426" s="161">
        <f t="shared" ref="L426:L437" si="52">ROUND(IF(ISBLANK(K426)=TRUE,G426,(G426*H426)/K426),0)</f>
        <v>323</v>
      </c>
      <c r="M426" s="258">
        <v>68.599999999999994</v>
      </c>
      <c r="O426" s="163">
        <v>18.68</v>
      </c>
      <c r="P426" s="163">
        <f t="shared" si="46"/>
        <v>49.919999999999995</v>
      </c>
      <c r="Q426" s="165">
        <f t="shared" si="51"/>
        <v>22157.8</v>
      </c>
      <c r="R426" s="239"/>
      <c r="S426" s="160">
        <v>1189</v>
      </c>
      <c r="T426" s="160">
        <v>66.430000000000007</v>
      </c>
    </row>
    <row r="427" spans="1:20" ht="31.5" customHeight="1" x14ac:dyDescent="0.25">
      <c r="A427" s="160">
        <v>402</v>
      </c>
      <c r="B427" s="82" t="s">
        <v>1325</v>
      </c>
      <c r="C427" s="67" t="s">
        <v>1326</v>
      </c>
      <c r="D427" s="71" t="s">
        <v>28</v>
      </c>
      <c r="E427" s="81" t="s">
        <v>426</v>
      </c>
      <c r="F427" s="78" t="s">
        <v>1327</v>
      </c>
      <c r="G427" s="161">
        <v>1036</v>
      </c>
      <c r="H427" s="160">
        <v>20</v>
      </c>
      <c r="I427" s="238" t="s">
        <v>1708</v>
      </c>
      <c r="J427" s="240"/>
      <c r="K427" s="241"/>
      <c r="L427" s="161">
        <f t="shared" si="52"/>
        <v>1036</v>
      </c>
      <c r="M427" s="258">
        <v>13.99</v>
      </c>
      <c r="O427" s="164"/>
      <c r="P427" s="163">
        <f t="shared" ref="P427:P437" si="53">IF(ISBLANK(M427),0,(M427-O427))</f>
        <v>13.99</v>
      </c>
      <c r="Q427" s="165">
        <f t="shared" si="51"/>
        <v>14493.64</v>
      </c>
      <c r="R427" s="239"/>
    </row>
    <row r="428" spans="1:20" ht="31.5" customHeight="1" x14ac:dyDescent="0.25">
      <c r="A428" s="160">
        <v>403</v>
      </c>
      <c r="B428" s="82" t="s">
        <v>1328</v>
      </c>
      <c r="C428" s="67" t="s">
        <v>1329</v>
      </c>
      <c r="D428" s="71" t="s">
        <v>28</v>
      </c>
      <c r="E428" s="81" t="s">
        <v>426</v>
      </c>
      <c r="F428" s="78" t="s">
        <v>1327</v>
      </c>
      <c r="G428" s="161">
        <v>731</v>
      </c>
      <c r="H428" s="160">
        <v>20</v>
      </c>
      <c r="I428" s="238" t="s">
        <v>1708</v>
      </c>
      <c r="J428" s="240"/>
      <c r="K428" s="241"/>
      <c r="L428" s="161">
        <f t="shared" si="52"/>
        <v>731</v>
      </c>
      <c r="M428" s="258">
        <v>13.99</v>
      </c>
      <c r="O428" s="164"/>
      <c r="P428" s="163">
        <f t="shared" si="53"/>
        <v>13.99</v>
      </c>
      <c r="Q428" s="165">
        <f t="shared" si="51"/>
        <v>10226.69</v>
      </c>
      <c r="R428" s="239"/>
    </row>
    <row r="429" spans="1:20" ht="31.5" customHeight="1" x14ac:dyDescent="0.25">
      <c r="A429" s="160">
        <v>404</v>
      </c>
      <c r="B429" s="152" t="s">
        <v>302</v>
      </c>
      <c r="C429" s="159" t="s">
        <v>301</v>
      </c>
      <c r="E429" s="160" t="s">
        <v>304</v>
      </c>
      <c r="F429" s="152" t="s">
        <v>303</v>
      </c>
      <c r="G429" s="161">
        <v>90</v>
      </c>
      <c r="H429" s="160">
        <v>10</v>
      </c>
      <c r="I429" s="238"/>
      <c r="J429" s="240"/>
      <c r="K429" s="241"/>
      <c r="L429" s="161">
        <f t="shared" si="52"/>
        <v>90</v>
      </c>
      <c r="M429" s="258">
        <v>20.12</v>
      </c>
      <c r="O429" s="164"/>
      <c r="P429" s="163">
        <f t="shared" si="53"/>
        <v>20.12</v>
      </c>
      <c r="Q429" s="165">
        <f t="shared" si="51"/>
        <v>1810.8000000000002</v>
      </c>
      <c r="R429" s="239"/>
      <c r="S429" s="160">
        <v>246</v>
      </c>
      <c r="T429" s="160">
        <v>20.02</v>
      </c>
    </row>
    <row r="430" spans="1:20" ht="31.5" customHeight="1" x14ac:dyDescent="0.25">
      <c r="A430" s="160">
        <v>405</v>
      </c>
      <c r="B430" s="191" t="s">
        <v>299</v>
      </c>
      <c r="C430" s="192" t="s">
        <v>298</v>
      </c>
      <c r="D430" s="151" t="s">
        <v>49</v>
      </c>
      <c r="E430" s="160" t="s">
        <v>300</v>
      </c>
      <c r="F430" s="152" t="s">
        <v>1558</v>
      </c>
      <c r="G430" s="161">
        <v>878</v>
      </c>
      <c r="H430" s="160">
        <v>1547</v>
      </c>
      <c r="I430" s="238" t="s">
        <v>1708</v>
      </c>
      <c r="J430" s="240"/>
      <c r="K430" s="241"/>
      <c r="L430" s="161">
        <f t="shared" si="52"/>
        <v>878</v>
      </c>
      <c r="M430" s="258">
        <v>69.48</v>
      </c>
      <c r="O430" s="163">
        <v>8.64</v>
      </c>
      <c r="P430" s="163">
        <f t="shared" si="53"/>
        <v>60.84</v>
      </c>
      <c r="Q430" s="165">
        <f t="shared" si="51"/>
        <v>61003.44</v>
      </c>
      <c r="R430" s="239"/>
      <c r="S430" s="160">
        <v>1516</v>
      </c>
      <c r="T430" s="160">
        <v>66.86</v>
      </c>
    </row>
    <row r="431" spans="1:20" ht="31.5" customHeight="1" x14ac:dyDescent="0.25">
      <c r="A431" s="160">
        <v>406</v>
      </c>
      <c r="B431" s="152" t="s">
        <v>295</v>
      </c>
      <c r="C431" s="159" t="s">
        <v>294</v>
      </c>
      <c r="D431" s="151" t="s">
        <v>67</v>
      </c>
      <c r="E431" s="160" t="s">
        <v>297</v>
      </c>
      <c r="F431" s="152" t="s">
        <v>296</v>
      </c>
      <c r="G431" s="161">
        <v>282</v>
      </c>
      <c r="H431" s="160">
        <v>6</v>
      </c>
      <c r="I431" s="238" t="s">
        <v>1708</v>
      </c>
      <c r="J431" s="240"/>
      <c r="K431" s="241"/>
      <c r="L431" s="161">
        <f t="shared" si="52"/>
        <v>282</v>
      </c>
      <c r="M431" s="258">
        <v>36.19</v>
      </c>
      <c r="O431" s="164"/>
      <c r="P431" s="163">
        <f t="shared" si="53"/>
        <v>36.19</v>
      </c>
      <c r="Q431" s="165">
        <f t="shared" si="51"/>
        <v>10205.58</v>
      </c>
      <c r="R431" s="239"/>
      <c r="S431" s="160">
        <v>524</v>
      </c>
      <c r="T431" s="160">
        <v>34.24</v>
      </c>
    </row>
    <row r="432" spans="1:20" ht="31.5" customHeight="1" x14ac:dyDescent="0.25">
      <c r="A432" s="160">
        <v>407</v>
      </c>
      <c r="B432" s="152" t="s">
        <v>291</v>
      </c>
      <c r="C432" s="159" t="s">
        <v>290</v>
      </c>
      <c r="D432" s="151" t="s">
        <v>67</v>
      </c>
      <c r="E432" s="160" t="s">
        <v>293</v>
      </c>
      <c r="F432" s="152" t="s">
        <v>292</v>
      </c>
      <c r="G432" s="161">
        <v>1132</v>
      </c>
      <c r="H432" s="160">
        <v>25</v>
      </c>
      <c r="I432" s="238" t="s">
        <v>1708</v>
      </c>
      <c r="J432" s="240"/>
      <c r="K432" s="241"/>
      <c r="L432" s="161">
        <f t="shared" si="52"/>
        <v>1132</v>
      </c>
      <c r="M432" s="258">
        <v>23.64</v>
      </c>
      <c r="O432" s="164"/>
      <c r="P432" s="163">
        <f t="shared" si="53"/>
        <v>23.64</v>
      </c>
      <c r="Q432" s="165">
        <f t="shared" si="51"/>
        <v>26760.48</v>
      </c>
      <c r="R432" s="239"/>
      <c r="S432" s="160">
        <v>1712</v>
      </c>
      <c r="T432" s="160">
        <v>22.73</v>
      </c>
    </row>
    <row r="433" spans="1:20" ht="31.5" customHeight="1" x14ac:dyDescent="0.25">
      <c r="A433" s="160">
        <v>408</v>
      </c>
      <c r="B433" s="152" t="s">
        <v>287</v>
      </c>
      <c r="C433" s="159" t="s">
        <v>286</v>
      </c>
      <c r="D433" s="151" t="s">
        <v>67</v>
      </c>
      <c r="E433" s="160" t="s">
        <v>289</v>
      </c>
      <c r="F433" s="152" t="s">
        <v>288</v>
      </c>
      <c r="G433" s="161">
        <v>276</v>
      </c>
      <c r="H433" s="160">
        <v>9</v>
      </c>
      <c r="I433" s="238" t="s">
        <v>1708</v>
      </c>
      <c r="J433" s="240"/>
      <c r="K433" s="241"/>
      <c r="L433" s="161">
        <f t="shared" si="52"/>
        <v>276</v>
      </c>
      <c r="M433" s="258">
        <v>31.12</v>
      </c>
      <c r="O433" s="164"/>
      <c r="P433" s="163">
        <f t="shared" si="53"/>
        <v>31.12</v>
      </c>
      <c r="Q433" s="165">
        <f t="shared" si="51"/>
        <v>8589.1200000000008</v>
      </c>
      <c r="R433" s="239"/>
      <c r="S433" s="160">
        <v>461</v>
      </c>
      <c r="T433" s="160">
        <v>29.41</v>
      </c>
    </row>
    <row r="434" spans="1:20" ht="31.5" customHeight="1" x14ac:dyDescent="0.25">
      <c r="A434" s="160">
        <v>409</v>
      </c>
      <c r="B434" s="82" t="s">
        <v>1331</v>
      </c>
      <c r="C434" s="67" t="s">
        <v>1332</v>
      </c>
      <c r="D434" s="71" t="s">
        <v>28</v>
      </c>
      <c r="E434" s="81" t="s">
        <v>426</v>
      </c>
      <c r="F434" s="78" t="s">
        <v>1327</v>
      </c>
      <c r="G434" s="161">
        <v>630</v>
      </c>
      <c r="H434" s="160">
        <v>20</v>
      </c>
      <c r="I434" s="238" t="s">
        <v>1708</v>
      </c>
      <c r="J434" s="240"/>
      <c r="K434" s="241"/>
      <c r="L434" s="161">
        <f t="shared" si="52"/>
        <v>630</v>
      </c>
      <c r="M434" s="258">
        <v>13.99</v>
      </c>
      <c r="O434" s="164"/>
      <c r="P434" s="163">
        <f t="shared" si="53"/>
        <v>13.99</v>
      </c>
      <c r="Q434" s="165">
        <f t="shared" si="51"/>
        <v>8813.7000000000007</v>
      </c>
      <c r="R434" s="239"/>
    </row>
    <row r="435" spans="1:20" ht="31.5" customHeight="1" x14ac:dyDescent="0.25">
      <c r="A435" s="160">
        <v>410</v>
      </c>
      <c r="B435" s="191" t="s">
        <v>284</v>
      </c>
      <c r="C435" s="192" t="s">
        <v>283</v>
      </c>
      <c r="D435" s="151" t="s">
        <v>49</v>
      </c>
      <c r="E435" s="160" t="s">
        <v>285</v>
      </c>
      <c r="F435" s="152" t="s">
        <v>1559</v>
      </c>
      <c r="G435" s="161">
        <v>178</v>
      </c>
      <c r="H435" s="160">
        <v>224</v>
      </c>
      <c r="I435" s="238" t="s">
        <v>1708</v>
      </c>
      <c r="J435" s="240"/>
      <c r="K435" s="241"/>
      <c r="L435" s="161">
        <f t="shared" si="52"/>
        <v>178</v>
      </c>
      <c r="M435" s="258">
        <v>72.38</v>
      </c>
      <c r="O435" s="163">
        <v>18.82</v>
      </c>
      <c r="P435" s="163">
        <f t="shared" si="53"/>
        <v>53.559999999999995</v>
      </c>
      <c r="Q435" s="165">
        <f t="shared" si="51"/>
        <v>12883.64</v>
      </c>
      <c r="R435" s="239"/>
      <c r="S435" s="160">
        <v>848</v>
      </c>
      <c r="T435" s="160">
        <v>70.06</v>
      </c>
    </row>
    <row r="436" spans="1:20" ht="31.5" customHeight="1" x14ac:dyDescent="0.25">
      <c r="A436" s="160">
        <v>411</v>
      </c>
      <c r="B436" s="82" t="s">
        <v>1333</v>
      </c>
      <c r="C436" s="67" t="s">
        <v>1334</v>
      </c>
      <c r="D436" s="71" t="s">
        <v>28</v>
      </c>
      <c r="E436" s="81" t="s">
        <v>426</v>
      </c>
      <c r="F436" s="78" t="s">
        <v>1327</v>
      </c>
      <c r="G436" s="161">
        <v>559</v>
      </c>
      <c r="H436" s="160">
        <v>20</v>
      </c>
      <c r="I436" s="238" t="s">
        <v>1708</v>
      </c>
      <c r="J436" s="240"/>
      <c r="K436" s="241"/>
      <c r="L436" s="161">
        <f t="shared" si="52"/>
        <v>559</v>
      </c>
      <c r="M436" s="258">
        <v>13.99</v>
      </c>
      <c r="O436" s="164"/>
      <c r="P436" s="163">
        <f t="shared" si="53"/>
        <v>13.99</v>
      </c>
      <c r="Q436" s="165">
        <f t="shared" si="51"/>
        <v>7820.41</v>
      </c>
      <c r="R436" s="239"/>
    </row>
    <row r="437" spans="1:20" ht="31.5" customHeight="1" x14ac:dyDescent="0.25">
      <c r="A437" s="160">
        <v>412</v>
      </c>
      <c r="B437" s="122" t="s">
        <v>1676</v>
      </c>
      <c r="C437" s="68" t="s">
        <v>1677</v>
      </c>
      <c r="D437" s="71" t="s">
        <v>49</v>
      </c>
      <c r="E437" s="81" t="s">
        <v>558</v>
      </c>
      <c r="F437" s="78" t="s">
        <v>1678</v>
      </c>
      <c r="G437" s="161">
        <v>475</v>
      </c>
      <c r="H437" s="160">
        <v>10</v>
      </c>
      <c r="I437" s="238" t="s">
        <v>1708</v>
      </c>
      <c r="J437" s="240"/>
      <c r="K437" s="241"/>
      <c r="L437" s="161">
        <f t="shared" si="52"/>
        <v>475</v>
      </c>
      <c r="M437" s="258">
        <v>73.48</v>
      </c>
      <c r="O437" s="220">
        <v>5.25</v>
      </c>
      <c r="P437" s="163">
        <f t="shared" si="53"/>
        <v>68.23</v>
      </c>
      <c r="Q437" s="165">
        <f t="shared" si="51"/>
        <v>34903</v>
      </c>
      <c r="R437" s="239"/>
    </row>
    <row r="438" spans="1:20" s="207" customFormat="1" ht="31.5" customHeight="1" x14ac:dyDescent="0.25">
      <c r="A438" s="343" t="str">
        <f>"Pizza = "&amp;DOLLAR(SUM(Q439:Q460),2)</f>
        <v>Pizza = $745,187.25</v>
      </c>
      <c r="B438" s="343"/>
      <c r="D438" s="137"/>
      <c r="E438" s="208"/>
      <c r="F438" s="136"/>
      <c r="G438" s="177"/>
      <c r="H438" s="176"/>
      <c r="I438" s="245"/>
      <c r="J438" s="246"/>
      <c r="K438" s="247"/>
      <c r="L438" s="177"/>
      <c r="M438" s="260"/>
      <c r="N438" s="136"/>
      <c r="O438" s="179"/>
      <c r="P438" s="179"/>
      <c r="Q438" s="180">
        <f t="shared" si="51"/>
        <v>0</v>
      </c>
      <c r="R438" s="266"/>
      <c r="S438" s="208"/>
      <c r="T438" s="208"/>
    </row>
    <row r="439" spans="1:20" ht="31.5" customHeight="1" x14ac:dyDescent="0.25">
      <c r="A439" s="160">
        <v>413</v>
      </c>
      <c r="B439" s="191" t="s">
        <v>280</v>
      </c>
      <c r="C439" s="192" t="s">
        <v>279</v>
      </c>
      <c r="D439" s="151" t="s">
        <v>75</v>
      </c>
      <c r="E439" s="160" t="s">
        <v>282</v>
      </c>
      <c r="F439" s="152" t="s">
        <v>281</v>
      </c>
      <c r="G439" s="161">
        <v>1017</v>
      </c>
      <c r="H439" s="160">
        <v>192</v>
      </c>
      <c r="I439" s="238" t="s">
        <v>1708</v>
      </c>
      <c r="J439" s="240"/>
      <c r="K439" s="241"/>
      <c r="L439" s="161">
        <f t="shared" ref="L439:L460" si="54">ROUND(IF(ISBLANK(K439)=TRUE,G439,(G439*H439)/K439),0)</f>
        <v>1017</v>
      </c>
      <c r="M439" s="258">
        <v>40</v>
      </c>
      <c r="O439" s="163">
        <v>9.8699999999999992</v>
      </c>
      <c r="P439" s="163">
        <f t="shared" ref="P439:P460" si="55">IF(ISBLANK(M439),0,(M439-O439))</f>
        <v>30.130000000000003</v>
      </c>
      <c r="Q439" s="165">
        <f t="shared" si="51"/>
        <v>40680</v>
      </c>
      <c r="R439" s="239"/>
      <c r="S439" s="160">
        <v>1917</v>
      </c>
      <c r="T439" s="160">
        <v>39.01</v>
      </c>
    </row>
    <row r="440" spans="1:20" s="152" customFormat="1" ht="31.5" customHeight="1" x14ac:dyDescent="0.25">
      <c r="A440" s="151">
        <v>414</v>
      </c>
      <c r="B440" s="191" t="s">
        <v>1470</v>
      </c>
      <c r="C440" s="221" t="s">
        <v>1468</v>
      </c>
      <c r="D440" s="151" t="s">
        <v>49</v>
      </c>
      <c r="E440" s="151" t="s">
        <v>1056</v>
      </c>
      <c r="F440" s="152" t="s">
        <v>1469</v>
      </c>
      <c r="G440" s="154">
        <v>510</v>
      </c>
      <c r="H440" s="151">
        <v>144</v>
      </c>
      <c r="I440" s="238" t="s">
        <v>1708</v>
      </c>
      <c r="J440" s="239"/>
      <c r="K440" s="238"/>
      <c r="L440" s="154">
        <f t="shared" si="54"/>
        <v>510</v>
      </c>
      <c r="M440" s="257">
        <v>51.84</v>
      </c>
      <c r="O440" s="156">
        <v>11.92</v>
      </c>
      <c r="P440" s="156">
        <f>IF(ISBLANK(M440),0,(M440-O440))</f>
        <v>39.92</v>
      </c>
      <c r="Q440" s="158">
        <f t="shared" si="51"/>
        <v>26438.400000000001</v>
      </c>
      <c r="R440" s="239"/>
      <c r="S440" s="151"/>
      <c r="T440" s="151"/>
    </row>
    <row r="441" spans="1:20" s="152" customFormat="1" ht="31.5" customHeight="1" x14ac:dyDescent="0.25">
      <c r="A441" s="151">
        <v>415</v>
      </c>
      <c r="B441" s="191" t="s">
        <v>1694</v>
      </c>
      <c r="C441" s="153" t="s">
        <v>1695</v>
      </c>
      <c r="D441" s="151" t="s">
        <v>49</v>
      </c>
      <c r="E441" s="151" t="s">
        <v>1696</v>
      </c>
      <c r="F441" s="152" t="s">
        <v>1697</v>
      </c>
      <c r="G441" s="154">
        <v>225</v>
      </c>
      <c r="H441" s="151">
        <v>240</v>
      </c>
      <c r="I441" s="238" t="s">
        <v>1708</v>
      </c>
      <c r="J441" s="239"/>
      <c r="K441" s="238"/>
      <c r="L441" s="154">
        <f t="shared" ref="L441" si="56">ROUND(IF(ISBLANK(K441)=TRUE,G441,(G441*H441)/K441),0)</f>
        <v>225</v>
      </c>
      <c r="M441" s="257">
        <v>56.96</v>
      </c>
      <c r="O441" s="156">
        <v>12.22</v>
      </c>
      <c r="P441" s="156">
        <f>IF(ISBLANK(M441),0,(M441-O441))</f>
        <v>44.74</v>
      </c>
      <c r="Q441" s="158">
        <f t="shared" ref="Q441" si="57">M441*L441</f>
        <v>12816</v>
      </c>
      <c r="R441" s="239"/>
      <c r="S441" s="151"/>
      <c r="T441" s="151"/>
    </row>
    <row r="442" spans="1:20" ht="31.5" customHeight="1" x14ac:dyDescent="0.25">
      <c r="A442" s="160">
        <v>416</v>
      </c>
      <c r="B442" s="152" t="s">
        <v>1423</v>
      </c>
      <c r="C442" s="67" t="s">
        <v>1424</v>
      </c>
      <c r="D442" s="151" t="s">
        <v>28</v>
      </c>
      <c r="E442" s="160" t="s">
        <v>893</v>
      </c>
      <c r="F442" s="152" t="s">
        <v>296</v>
      </c>
      <c r="G442" s="161">
        <v>658</v>
      </c>
      <c r="H442" s="160">
        <v>96</v>
      </c>
      <c r="I442" s="238" t="s">
        <v>1708</v>
      </c>
      <c r="J442" s="240"/>
      <c r="K442" s="241"/>
      <c r="L442" s="161">
        <f t="shared" si="54"/>
        <v>658</v>
      </c>
      <c r="M442" s="258">
        <v>43.78</v>
      </c>
      <c r="O442" s="164"/>
      <c r="P442" s="163">
        <f t="shared" si="55"/>
        <v>43.78</v>
      </c>
      <c r="Q442" s="165">
        <f t="shared" si="51"/>
        <v>28807.24</v>
      </c>
      <c r="R442" s="239"/>
    </row>
    <row r="443" spans="1:20" ht="31.5" customHeight="1" x14ac:dyDescent="0.25">
      <c r="A443" s="160">
        <v>417</v>
      </c>
      <c r="B443" s="152" t="s">
        <v>276</v>
      </c>
      <c r="C443" s="159" t="s">
        <v>275</v>
      </c>
      <c r="D443" s="151" t="s">
        <v>247</v>
      </c>
      <c r="E443" s="160" t="s">
        <v>278</v>
      </c>
      <c r="F443" s="152" t="s">
        <v>277</v>
      </c>
      <c r="G443" s="161">
        <v>60</v>
      </c>
      <c r="H443" s="160">
        <v>15</v>
      </c>
      <c r="I443" s="238" t="s">
        <v>1708</v>
      </c>
      <c r="J443" s="240"/>
      <c r="K443" s="241"/>
      <c r="L443" s="161">
        <f t="shared" si="54"/>
        <v>60</v>
      </c>
      <c r="M443" s="258">
        <v>29.25</v>
      </c>
      <c r="O443" s="164"/>
      <c r="P443" s="163">
        <f t="shared" si="55"/>
        <v>29.25</v>
      </c>
      <c r="Q443" s="165">
        <f t="shared" si="51"/>
        <v>1755</v>
      </c>
      <c r="R443" s="239"/>
      <c r="S443" s="160">
        <v>270</v>
      </c>
      <c r="T443" s="160">
        <v>28.11</v>
      </c>
    </row>
    <row r="444" spans="1:20" ht="31.5" customHeight="1" x14ac:dyDescent="0.25">
      <c r="A444" s="160">
        <v>418</v>
      </c>
      <c r="B444" s="191" t="s">
        <v>1414</v>
      </c>
      <c r="C444" s="192" t="s">
        <v>1412</v>
      </c>
      <c r="D444" s="151" t="s">
        <v>49</v>
      </c>
      <c r="E444" s="151" t="s">
        <v>1598</v>
      </c>
      <c r="F444" s="152" t="s">
        <v>1413</v>
      </c>
      <c r="G444" s="161">
        <v>960</v>
      </c>
      <c r="H444" s="160">
        <v>20</v>
      </c>
      <c r="I444" s="238" t="s">
        <v>1708</v>
      </c>
      <c r="J444" s="240"/>
      <c r="K444" s="241"/>
      <c r="L444" s="161">
        <f t="shared" si="54"/>
        <v>960</v>
      </c>
      <c r="M444" s="258">
        <v>42.06</v>
      </c>
      <c r="O444" s="163">
        <v>5.03</v>
      </c>
      <c r="P444" s="163">
        <f t="shared" si="55"/>
        <v>37.03</v>
      </c>
      <c r="Q444" s="165">
        <f t="shared" si="51"/>
        <v>40377.600000000006</v>
      </c>
      <c r="R444" s="239"/>
    </row>
    <row r="445" spans="1:20" ht="31.5" customHeight="1" x14ac:dyDescent="0.25">
      <c r="A445" s="160">
        <v>419</v>
      </c>
      <c r="B445" s="152" t="s">
        <v>273</v>
      </c>
      <c r="C445" s="159" t="s">
        <v>272</v>
      </c>
      <c r="E445" s="160" t="s">
        <v>274</v>
      </c>
      <c r="G445" s="161">
        <v>193</v>
      </c>
      <c r="H445" s="160">
        <v>22</v>
      </c>
      <c r="I445" s="238" t="s">
        <v>1708</v>
      </c>
      <c r="J445" s="240"/>
      <c r="K445" s="241"/>
      <c r="L445" s="161">
        <f t="shared" si="54"/>
        <v>193</v>
      </c>
      <c r="M445" s="258">
        <v>36.21</v>
      </c>
      <c r="O445" s="164"/>
      <c r="P445" s="163">
        <f t="shared" si="55"/>
        <v>36.21</v>
      </c>
      <c r="Q445" s="165">
        <f t="shared" si="51"/>
        <v>6988.53</v>
      </c>
      <c r="R445" s="239"/>
      <c r="S445" s="160">
        <v>610</v>
      </c>
      <c r="T445" s="160">
        <v>33.18</v>
      </c>
    </row>
    <row r="446" spans="1:20" ht="31.5" customHeight="1" x14ac:dyDescent="0.25">
      <c r="A446" s="160">
        <v>420</v>
      </c>
      <c r="B446" s="152" t="s">
        <v>270</v>
      </c>
      <c r="C446" s="159" t="s">
        <v>269</v>
      </c>
      <c r="E446" s="160" t="s">
        <v>271</v>
      </c>
      <c r="G446" s="161">
        <v>1017</v>
      </c>
      <c r="H446" s="160">
        <v>16</v>
      </c>
      <c r="I446" s="238" t="s">
        <v>1708</v>
      </c>
      <c r="J446" s="240"/>
      <c r="K446" s="241"/>
      <c r="L446" s="161">
        <f t="shared" si="54"/>
        <v>1017</v>
      </c>
      <c r="M446" s="258">
        <v>30.44</v>
      </c>
      <c r="O446" s="164"/>
      <c r="P446" s="163">
        <f t="shared" si="55"/>
        <v>30.44</v>
      </c>
      <c r="Q446" s="165">
        <f t="shared" si="51"/>
        <v>30957.48</v>
      </c>
      <c r="R446" s="239"/>
      <c r="S446" s="160">
        <v>1210</v>
      </c>
      <c r="T446" s="160">
        <v>26.98</v>
      </c>
    </row>
    <row r="447" spans="1:20" ht="31.5" customHeight="1" x14ac:dyDescent="0.25">
      <c r="A447" s="160">
        <v>421</v>
      </c>
      <c r="B447" s="152" t="s">
        <v>267</v>
      </c>
      <c r="C447" s="159" t="s">
        <v>1698</v>
      </c>
      <c r="E447" s="160" t="s">
        <v>268</v>
      </c>
      <c r="G447" s="161">
        <v>318</v>
      </c>
      <c r="H447" s="160">
        <v>24</v>
      </c>
      <c r="I447" s="238" t="s">
        <v>1708</v>
      </c>
      <c r="J447" s="240"/>
      <c r="K447" s="241"/>
      <c r="L447" s="161">
        <f t="shared" si="54"/>
        <v>318</v>
      </c>
      <c r="M447" s="258">
        <v>31.95</v>
      </c>
      <c r="O447" s="164"/>
      <c r="P447" s="163">
        <f t="shared" si="55"/>
        <v>31.95</v>
      </c>
      <c r="Q447" s="165">
        <f t="shared" si="51"/>
        <v>10160.1</v>
      </c>
      <c r="R447" s="239"/>
      <c r="S447" s="160">
        <v>455</v>
      </c>
      <c r="T447" s="160">
        <v>28.12</v>
      </c>
    </row>
    <row r="448" spans="1:20" ht="31.5" customHeight="1" x14ac:dyDescent="0.25">
      <c r="A448" s="160">
        <v>422</v>
      </c>
      <c r="B448" s="191" t="s">
        <v>266</v>
      </c>
      <c r="C448" s="192" t="s">
        <v>265</v>
      </c>
      <c r="D448" s="151" t="s">
        <v>5</v>
      </c>
      <c r="E448" s="160" t="s">
        <v>259</v>
      </c>
      <c r="F448" s="152" t="s">
        <v>238</v>
      </c>
      <c r="G448" s="161">
        <v>432</v>
      </c>
      <c r="H448" s="160">
        <v>9</v>
      </c>
      <c r="I448" s="238" t="s">
        <v>1708</v>
      </c>
      <c r="J448" s="240"/>
      <c r="K448" s="241"/>
      <c r="L448" s="161">
        <f t="shared" si="54"/>
        <v>432</v>
      </c>
      <c r="M448" s="258">
        <v>67.63</v>
      </c>
      <c r="O448" s="163">
        <v>14.66</v>
      </c>
      <c r="P448" s="163">
        <f t="shared" si="55"/>
        <v>52.97</v>
      </c>
      <c r="Q448" s="165">
        <f t="shared" si="51"/>
        <v>29216.159999999996</v>
      </c>
      <c r="R448" s="239"/>
      <c r="S448" s="160">
        <v>996</v>
      </c>
      <c r="T448" s="160">
        <v>65.92</v>
      </c>
    </row>
    <row r="449" spans="1:20" ht="31.5" customHeight="1" x14ac:dyDescent="0.25">
      <c r="A449" s="160">
        <v>423</v>
      </c>
      <c r="B449" s="191" t="s">
        <v>1592</v>
      </c>
      <c r="C449" s="192" t="s">
        <v>263</v>
      </c>
      <c r="D449" s="151" t="s">
        <v>247</v>
      </c>
      <c r="E449" s="160" t="s">
        <v>264</v>
      </c>
      <c r="F449" s="152" t="s">
        <v>234</v>
      </c>
      <c r="G449" s="161">
        <v>534</v>
      </c>
      <c r="H449" s="160">
        <v>40</v>
      </c>
      <c r="I449" s="238" t="s">
        <v>1708</v>
      </c>
      <c r="J449" s="240"/>
      <c r="K449" s="241"/>
      <c r="L449" s="161">
        <f t="shared" si="54"/>
        <v>534</v>
      </c>
      <c r="M449" s="258">
        <v>37.4</v>
      </c>
      <c r="O449" s="163">
        <v>8.51</v>
      </c>
      <c r="P449" s="163">
        <f t="shared" si="55"/>
        <v>28.89</v>
      </c>
      <c r="Q449" s="165">
        <f t="shared" si="51"/>
        <v>19971.599999999999</v>
      </c>
      <c r="R449" s="239"/>
      <c r="S449" s="160">
        <v>947</v>
      </c>
      <c r="T449" s="160">
        <v>36.54</v>
      </c>
    </row>
    <row r="450" spans="1:20" ht="31.5" customHeight="1" x14ac:dyDescent="0.25">
      <c r="A450" s="160">
        <v>424</v>
      </c>
      <c r="B450" s="191" t="s">
        <v>261</v>
      </c>
      <c r="C450" s="192" t="s">
        <v>260</v>
      </c>
      <c r="D450" s="151" t="s">
        <v>5</v>
      </c>
      <c r="E450" s="160" t="s">
        <v>259</v>
      </c>
      <c r="F450" s="152" t="s">
        <v>262</v>
      </c>
      <c r="G450" s="161">
        <v>1293</v>
      </c>
      <c r="H450" s="160">
        <v>9</v>
      </c>
      <c r="I450" s="238" t="s">
        <v>1708</v>
      </c>
      <c r="J450" s="240"/>
      <c r="K450" s="241"/>
      <c r="L450" s="161">
        <f t="shared" si="54"/>
        <v>1293</v>
      </c>
      <c r="M450" s="258">
        <v>59.62</v>
      </c>
      <c r="O450" s="163">
        <v>14.66</v>
      </c>
      <c r="P450" s="163">
        <f t="shared" si="55"/>
        <v>44.959999999999994</v>
      </c>
      <c r="Q450" s="165">
        <f t="shared" si="51"/>
        <v>77088.66</v>
      </c>
      <c r="R450" s="239"/>
      <c r="S450" s="160">
        <v>1856</v>
      </c>
      <c r="T450" s="160">
        <v>60.24</v>
      </c>
    </row>
    <row r="451" spans="1:20" ht="31.5" customHeight="1" x14ac:dyDescent="0.25">
      <c r="A451" s="160">
        <v>425</v>
      </c>
      <c r="B451" s="191" t="s">
        <v>1560</v>
      </c>
      <c r="C451" s="192" t="s">
        <v>258</v>
      </c>
      <c r="D451" s="151" t="s">
        <v>5</v>
      </c>
      <c r="E451" s="160" t="s">
        <v>259</v>
      </c>
      <c r="F451" s="152" t="s">
        <v>238</v>
      </c>
      <c r="G451" s="161">
        <v>689</v>
      </c>
      <c r="H451" s="160">
        <v>9</v>
      </c>
      <c r="I451" s="238" t="s">
        <v>1708</v>
      </c>
      <c r="J451" s="240"/>
      <c r="K451" s="241"/>
      <c r="L451" s="161">
        <f t="shared" si="54"/>
        <v>689</v>
      </c>
      <c r="M451" s="258">
        <v>59.62</v>
      </c>
      <c r="O451" s="163">
        <v>14.66</v>
      </c>
      <c r="P451" s="163">
        <f t="shared" si="55"/>
        <v>44.959999999999994</v>
      </c>
      <c r="Q451" s="165">
        <f t="shared" si="51"/>
        <v>41078.18</v>
      </c>
      <c r="R451" s="239"/>
      <c r="S451" s="160">
        <v>1523</v>
      </c>
      <c r="T451" s="160">
        <v>59.44</v>
      </c>
    </row>
    <row r="452" spans="1:20" ht="31.5" customHeight="1" x14ac:dyDescent="0.25">
      <c r="A452" s="160">
        <v>426</v>
      </c>
      <c r="B452" s="191" t="s">
        <v>257</v>
      </c>
      <c r="C452" s="192" t="s">
        <v>256</v>
      </c>
      <c r="D452" s="151" t="s">
        <v>5</v>
      </c>
      <c r="E452" s="160" t="s">
        <v>1507</v>
      </c>
      <c r="F452" s="152" t="s">
        <v>234</v>
      </c>
      <c r="G452" s="161">
        <v>1026</v>
      </c>
      <c r="H452" s="160">
        <v>60</v>
      </c>
      <c r="I452" s="238" t="s">
        <v>1708</v>
      </c>
      <c r="J452" s="240"/>
      <c r="K452" s="241"/>
      <c r="L452" s="161">
        <f t="shared" si="54"/>
        <v>1026</v>
      </c>
      <c r="M452" s="258">
        <v>43.74</v>
      </c>
      <c r="O452" s="163">
        <v>5.05</v>
      </c>
      <c r="P452" s="163">
        <f t="shared" si="55"/>
        <v>38.690000000000005</v>
      </c>
      <c r="Q452" s="165">
        <f t="shared" si="51"/>
        <v>44877.240000000005</v>
      </c>
      <c r="R452" s="239"/>
      <c r="S452" s="160">
        <v>1691</v>
      </c>
      <c r="T452" s="160">
        <v>37.6</v>
      </c>
    </row>
    <row r="453" spans="1:20" ht="31.5" customHeight="1" x14ac:dyDescent="0.25">
      <c r="A453" s="160">
        <v>427</v>
      </c>
      <c r="B453" s="191" t="s">
        <v>254</v>
      </c>
      <c r="C453" s="192" t="s">
        <v>253</v>
      </c>
      <c r="D453" s="151" t="s">
        <v>75</v>
      </c>
      <c r="E453" s="160" t="s">
        <v>255</v>
      </c>
      <c r="F453" s="152" t="s">
        <v>234</v>
      </c>
      <c r="G453" s="161">
        <v>2540</v>
      </c>
      <c r="H453" s="160">
        <v>72</v>
      </c>
      <c r="I453" s="238" t="s">
        <v>1708</v>
      </c>
      <c r="J453" s="240"/>
      <c r="K453" s="241"/>
      <c r="L453" s="161">
        <f t="shared" si="54"/>
        <v>2540</v>
      </c>
      <c r="M453" s="258">
        <v>37.090000000000003</v>
      </c>
      <c r="O453" s="163">
        <v>7.41</v>
      </c>
      <c r="P453" s="163">
        <f t="shared" si="55"/>
        <v>29.680000000000003</v>
      </c>
      <c r="Q453" s="165">
        <f t="shared" si="51"/>
        <v>94208.6</v>
      </c>
      <c r="R453" s="239"/>
      <c r="S453" s="160">
        <v>3170</v>
      </c>
      <c r="T453" s="160">
        <v>35.86</v>
      </c>
    </row>
    <row r="454" spans="1:20" ht="31.5" customHeight="1" x14ac:dyDescent="0.25">
      <c r="A454" s="160">
        <v>428</v>
      </c>
      <c r="B454" s="191" t="s">
        <v>252</v>
      </c>
      <c r="C454" s="192" t="s">
        <v>251</v>
      </c>
      <c r="D454" s="151" t="s">
        <v>75</v>
      </c>
      <c r="E454" s="160" t="s">
        <v>1508</v>
      </c>
      <c r="F454" s="152" t="s">
        <v>234</v>
      </c>
      <c r="G454" s="161">
        <v>966</v>
      </c>
      <c r="H454" s="160">
        <v>60</v>
      </c>
      <c r="I454" s="238" t="s">
        <v>1708</v>
      </c>
      <c r="J454" s="240"/>
      <c r="K454" s="241"/>
      <c r="L454" s="161">
        <f t="shared" si="54"/>
        <v>966</v>
      </c>
      <c r="M454" s="258">
        <v>35.64</v>
      </c>
      <c r="O454" s="163">
        <v>4.4000000000000004</v>
      </c>
      <c r="P454" s="163">
        <f t="shared" si="55"/>
        <v>31.240000000000002</v>
      </c>
      <c r="Q454" s="165">
        <f t="shared" si="51"/>
        <v>34428.239999999998</v>
      </c>
      <c r="R454" s="239"/>
      <c r="S454" s="160">
        <v>2142</v>
      </c>
      <c r="T454" s="160">
        <v>35.35</v>
      </c>
    </row>
    <row r="455" spans="1:20" ht="31.5" customHeight="1" x14ac:dyDescent="0.25">
      <c r="A455" s="160">
        <v>429</v>
      </c>
      <c r="B455" s="191" t="s">
        <v>249</v>
      </c>
      <c r="C455" s="192" t="s">
        <v>248</v>
      </c>
      <c r="D455" s="151" t="s">
        <v>5</v>
      </c>
      <c r="E455" s="160" t="s">
        <v>250</v>
      </c>
      <c r="F455" s="152" t="s">
        <v>234</v>
      </c>
      <c r="G455" s="161">
        <v>2798</v>
      </c>
      <c r="H455" s="160">
        <v>60</v>
      </c>
      <c r="I455" s="238" t="s">
        <v>1708</v>
      </c>
      <c r="J455" s="240"/>
      <c r="K455" s="241"/>
      <c r="L455" s="161">
        <f t="shared" si="54"/>
        <v>2798</v>
      </c>
      <c r="M455" s="258">
        <v>47.25</v>
      </c>
      <c r="O455" s="163">
        <v>9.64</v>
      </c>
      <c r="P455" s="163">
        <f t="shared" si="55"/>
        <v>37.61</v>
      </c>
      <c r="Q455" s="165">
        <f t="shared" si="51"/>
        <v>132205.5</v>
      </c>
      <c r="R455" s="239"/>
      <c r="S455" s="160">
        <v>3408</v>
      </c>
      <c r="T455" s="160">
        <v>46.05</v>
      </c>
    </row>
    <row r="456" spans="1:20" ht="31.5" customHeight="1" x14ac:dyDescent="0.25">
      <c r="A456" s="160">
        <v>430</v>
      </c>
      <c r="B456" s="191" t="s">
        <v>1593</v>
      </c>
      <c r="C456" s="192" t="s">
        <v>244</v>
      </c>
      <c r="D456" s="151" t="s">
        <v>247</v>
      </c>
      <c r="E456" s="160" t="s">
        <v>246</v>
      </c>
      <c r="F456" s="152" t="s">
        <v>245</v>
      </c>
      <c r="G456" s="161">
        <v>261</v>
      </c>
      <c r="H456" s="160">
        <v>40</v>
      </c>
      <c r="I456" s="238" t="s">
        <v>1708</v>
      </c>
      <c r="J456" s="240"/>
      <c r="K456" s="241"/>
      <c r="L456" s="161">
        <f t="shared" si="54"/>
        <v>261</v>
      </c>
      <c r="M456" s="258">
        <v>37.4</v>
      </c>
      <c r="O456" s="163">
        <v>8.15</v>
      </c>
      <c r="P456" s="163">
        <f t="shared" si="55"/>
        <v>29.25</v>
      </c>
      <c r="Q456" s="165">
        <f t="shared" si="51"/>
        <v>9761.4</v>
      </c>
      <c r="R456" s="239"/>
      <c r="S456" s="160">
        <v>537</v>
      </c>
      <c r="T456" s="160">
        <v>36.54</v>
      </c>
    </row>
    <row r="457" spans="1:20" ht="31.5" customHeight="1" x14ac:dyDescent="0.25">
      <c r="A457" s="160">
        <v>431</v>
      </c>
      <c r="B457" s="191" t="s">
        <v>241</v>
      </c>
      <c r="C457" s="192" t="s">
        <v>240</v>
      </c>
      <c r="D457" s="151" t="s">
        <v>5</v>
      </c>
      <c r="E457" s="160" t="s">
        <v>243</v>
      </c>
      <c r="F457" s="152" t="s">
        <v>242</v>
      </c>
      <c r="G457" s="161">
        <v>244</v>
      </c>
      <c r="H457" s="160">
        <v>60</v>
      </c>
      <c r="I457" s="238" t="s">
        <v>1708</v>
      </c>
      <c r="J457" s="240"/>
      <c r="K457" s="241"/>
      <c r="L457" s="161">
        <f t="shared" si="54"/>
        <v>244</v>
      </c>
      <c r="M457" s="258">
        <v>44.94</v>
      </c>
      <c r="O457" s="163">
        <v>2.85</v>
      </c>
      <c r="P457" s="163">
        <f t="shared" si="55"/>
        <v>42.089999999999996</v>
      </c>
      <c r="Q457" s="165">
        <f t="shared" si="51"/>
        <v>10965.359999999999</v>
      </c>
      <c r="R457" s="239"/>
      <c r="S457" s="160">
        <v>994</v>
      </c>
      <c r="T457" s="160">
        <v>39.630000000000003</v>
      </c>
    </row>
    <row r="458" spans="1:20" ht="31.5" customHeight="1" x14ac:dyDescent="0.25">
      <c r="A458" s="160">
        <v>432</v>
      </c>
      <c r="B458" s="191" t="s">
        <v>237</v>
      </c>
      <c r="C458" s="192" t="s">
        <v>236</v>
      </c>
      <c r="D458" s="151" t="s">
        <v>5</v>
      </c>
      <c r="E458" s="160" t="s">
        <v>239</v>
      </c>
      <c r="F458" s="152" t="s">
        <v>238</v>
      </c>
      <c r="G458" s="161">
        <v>341</v>
      </c>
      <c r="H458" s="160">
        <v>96</v>
      </c>
      <c r="I458" s="238" t="s">
        <v>1708</v>
      </c>
      <c r="J458" s="240"/>
      <c r="K458" s="241"/>
      <c r="L458" s="161">
        <f t="shared" si="54"/>
        <v>341</v>
      </c>
      <c r="M458" s="258">
        <v>42.01</v>
      </c>
      <c r="O458" s="163">
        <v>7.33</v>
      </c>
      <c r="P458" s="163">
        <f t="shared" si="55"/>
        <v>34.68</v>
      </c>
      <c r="Q458" s="165">
        <f t="shared" ref="Q458:Q523" si="58">M458*L458</f>
        <v>14325.41</v>
      </c>
      <c r="R458" s="239"/>
      <c r="S458" s="160">
        <v>1250</v>
      </c>
      <c r="T458" s="160">
        <v>37.83</v>
      </c>
    </row>
    <row r="459" spans="1:20" ht="31.5" customHeight="1" x14ac:dyDescent="0.25">
      <c r="A459" s="160">
        <v>433</v>
      </c>
      <c r="B459" s="191" t="s">
        <v>1561</v>
      </c>
      <c r="C459" s="192" t="s">
        <v>1359</v>
      </c>
      <c r="D459" s="151" t="s">
        <v>49</v>
      </c>
      <c r="E459" s="160" t="s">
        <v>1319</v>
      </c>
      <c r="F459" s="152" t="s">
        <v>238</v>
      </c>
      <c r="G459" s="161">
        <v>225</v>
      </c>
      <c r="H459" s="160">
        <v>80</v>
      </c>
      <c r="I459" s="238" t="s">
        <v>1708</v>
      </c>
      <c r="J459" s="240"/>
      <c r="K459" s="241"/>
      <c r="L459" s="161">
        <f t="shared" si="54"/>
        <v>225</v>
      </c>
      <c r="M459" s="258">
        <v>74.48</v>
      </c>
      <c r="O459" s="163">
        <v>16.420000000000002</v>
      </c>
      <c r="P459" s="163">
        <f t="shared" si="55"/>
        <v>58.06</v>
      </c>
      <c r="Q459" s="165">
        <f t="shared" si="58"/>
        <v>16758</v>
      </c>
      <c r="R459" s="239"/>
    </row>
    <row r="460" spans="1:20" ht="31.5" customHeight="1" x14ac:dyDescent="0.25">
      <c r="A460" s="160">
        <v>434</v>
      </c>
      <c r="B460" s="191" t="s">
        <v>1411</v>
      </c>
      <c r="C460" s="192" t="s">
        <v>1594</v>
      </c>
      <c r="D460" s="151" t="s">
        <v>49</v>
      </c>
      <c r="E460" s="160" t="s">
        <v>235</v>
      </c>
      <c r="F460" s="152" t="s">
        <v>234</v>
      </c>
      <c r="G460" s="161">
        <v>305</v>
      </c>
      <c r="H460" s="160">
        <v>90</v>
      </c>
      <c r="I460" s="238" t="s">
        <v>1708</v>
      </c>
      <c r="J460" s="240"/>
      <c r="K460" s="241"/>
      <c r="L460" s="161">
        <f t="shared" si="54"/>
        <v>305</v>
      </c>
      <c r="M460" s="258">
        <v>69.91</v>
      </c>
      <c r="O460" s="163">
        <v>18.64</v>
      </c>
      <c r="P460" s="163">
        <f t="shared" si="55"/>
        <v>51.269999999999996</v>
      </c>
      <c r="Q460" s="165">
        <f t="shared" si="58"/>
        <v>21322.55</v>
      </c>
      <c r="R460" s="239"/>
      <c r="S460" s="160">
        <v>1310</v>
      </c>
      <c r="T460" s="160">
        <v>67.06</v>
      </c>
    </row>
    <row r="461" spans="1:20" s="207" customFormat="1" ht="31.5" customHeight="1" x14ac:dyDescent="0.25">
      <c r="A461" s="343" t="str">
        <f>"Potato = "&amp;DOLLAR(SUM(Q462:Q477),2)</f>
        <v>Potato = $747,393.10</v>
      </c>
      <c r="B461" s="343"/>
      <c r="D461" s="137"/>
      <c r="E461" s="208"/>
      <c r="F461" s="136"/>
      <c r="G461" s="177"/>
      <c r="H461" s="176"/>
      <c r="I461" s="245"/>
      <c r="J461" s="246"/>
      <c r="K461" s="247"/>
      <c r="L461" s="177"/>
      <c r="M461" s="260"/>
      <c r="N461" s="136"/>
      <c r="O461" s="179"/>
      <c r="P461" s="179"/>
      <c r="Q461" s="180">
        <f t="shared" si="58"/>
        <v>0</v>
      </c>
      <c r="R461" s="266"/>
      <c r="S461" s="208"/>
      <c r="T461" s="208"/>
    </row>
    <row r="462" spans="1:20" ht="31.5" customHeight="1" x14ac:dyDescent="0.25">
      <c r="A462" s="160">
        <v>435</v>
      </c>
      <c r="B462" s="152" t="s">
        <v>233</v>
      </c>
      <c r="C462" s="159" t="s">
        <v>232</v>
      </c>
      <c r="D462" s="151" t="s">
        <v>5</v>
      </c>
      <c r="E462" s="160" t="s">
        <v>203</v>
      </c>
      <c r="F462" s="152" t="s">
        <v>1562</v>
      </c>
      <c r="G462" s="161">
        <v>5529</v>
      </c>
      <c r="H462" s="160">
        <v>30</v>
      </c>
      <c r="I462" s="238" t="s">
        <v>1708</v>
      </c>
      <c r="J462" s="240"/>
      <c r="K462" s="241"/>
      <c r="L462" s="161">
        <f t="shared" ref="L462:L477" si="59">ROUND(IF(ISBLANK(K462)=TRUE,G462,(G462*H462)/K462),0)</f>
        <v>5529</v>
      </c>
      <c r="M462" s="258">
        <v>26.99</v>
      </c>
      <c r="O462" s="164"/>
      <c r="P462" s="163">
        <f t="shared" ref="P462:P478" si="60">IF(ISBLANK(M462),0,(M462-O462))</f>
        <v>26.99</v>
      </c>
      <c r="Q462" s="165">
        <f t="shared" si="58"/>
        <v>149227.71</v>
      </c>
      <c r="R462" s="239"/>
      <c r="S462" s="160">
        <v>7010</v>
      </c>
      <c r="T462" s="160">
        <v>23.37</v>
      </c>
    </row>
    <row r="463" spans="1:20" ht="31.5" customHeight="1" x14ac:dyDescent="0.25">
      <c r="A463" s="160">
        <v>436</v>
      </c>
      <c r="B463" s="152" t="s">
        <v>231</v>
      </c>
      <c r="C463" s="159" t="s">
        <v>230</v>
      </c>
      <c r="D463" s="151" t="s">
        <v>5</v>
      </c>
      <c r="E463" s="160" t="s">
        <v>203</v>
      </c>
      <c r="F463" s="63" t="s">
        <v>1563</v>
      </c>
      <c r="G463" s="161">
        <v>1341</v>
      </c>
      <c r="H463" s="160">
        <v>30</v>
      </c>
      <c r="I463" s="238" t="s">
        <v>1708</v>
      </c>
      <c r="J463" s="240"/>
      <c r="K463" s="241"/>
      <c r="L463" s="161">
        <f t="shared" si="59"/>
        <v>1341</v>
      </c>
      <c r="M463" s="258">
        <v>31.04</v>
      </c>
      <c r="O463" s="164"/>
      <c r="P463" s="163">
        <f t="shared" si="60"/>
        <v>31.04</v>
      </c>
      <c r="Q463" s="165">
        <f t="shared" si="58"/>
        <v>41624.639999999999</v>
      </c>
      <c r="R463" s="239"/>
      <c r="S463" s="160">
        <v>2237</v>
      </c>
      <c r="T463" s="160">
        <v>27.84</v>
      </c>
    </row>
    <row r="464" spans="1:20" ht="31.5" customHeight="1" x14ac:dyDescent="0.25">
      <c r="A464" s="160">
        <v>437</v>
      </c>
      <c r="B464" s="152" t="s">
        <v>229</v>
      </c>
      <c r="C464" s="75" t="s">
        <v>228</v>
      </c>
      <c r="D464" s="151" t="s">
        <v>67</v>
      </c>
      <c r="E464" s="160" t="s">
        <v>219</v>
      </c>
      <c r="F464" s="63" t="s">
        <v>1564</v>
      </c>
      <c r="G464" s="161">
        <v>1893</v>
      </c>
      <c r="H464" s="160">
        <v>24</v>
      </c>
      <c r="I464" s="238" t="s">
        <v>1708</v>
      </c>
      <c r="J464" s="240"/>
      <c r="K464" s="241"/>
      <c r="L464" s="161">
        <f t="shared" si="59"/>
        <v>1893</v>
      </c>
      <c r="M464" s="258">
        <v>28.04</v>
      </c>
      <c r="O464" s="164"/>
      <c r="P464" s="163">
        <f t="shared" si="60"/>
        <v>28.04</v>
      </c>
      <c r="Q464" s="165">
        <f t="shared" si="58"/>
        <v>53079.72</v>
      </c>
      <c r="R464" s="239"/>
      <c r="S464" s="160">
        <v>3102</v>
      </c>
      <c r="T464" s="160">
        <v>27.13</v>
      </c>
    </row>
    <row r="465" spans="1:20" ht="31.5" customHeight="1" x14ac:dyDescent="0.25">
      <c r="A465" s="160">
        <v>438</v>
      </c>
      <c r="B465" s="152" t="s">
        <v>227</v>
      </c>
      <c r="C465" s="159" t="s">
        <v>226</v>
      </c>
      <c r="D465" s="151" t="s">
        <v>67</v>
      </c>
      <c r="E465" s="160" t="s">
        <v>219</v>
      </c>
      <c r="F465" s="63" t="s">
        <v>1565</v>
      </c>
      <c r="G465" s="161">
        <v>225</v>
      </c>
      <c r="H465" s="160">
        <v>24</v>
      </c>
      <c r="I465" s="238" t="s">
        <v>1708</v>
      </c>
      <c r="J465" s="240"/>
      <c r="K465" s="241"/>
      <c r="L465" s="161">
        <f t="shared" si="59"/>
        <v>225</v>
      </c>
      <c r="M465" s="258">
        <v>28.04</v>
      </c>
      <c r="O465" s="164"/>
      <c r="P465" s="163">
        <f t="shared" si="60"/>
        <v>28.04</v>
      </c>
      <c r="Q465" s="165">
        <f t="shared" si="58"/>
        <v>6309</v>
      </c>
      <c r="R465" s="239"/>
      <c r="S465" s="160">
        <v>582</v>
      </c>
      <c r="T465" s="160">
        <v>27.16</v>
      </c>
    </row>
    <row r="466" spans="1:20" ht="31.5" customHeight="1" x14ac:dyDescent="0.25">
      <c r="A466" s="160">
        <v>439</v>
      </c>
      <c r="B466" s="152" t="s">
        <v>225</v>
      </c>
      <c r="C466" s="159" t="s">
        <v>224</v>
      </c>
      <c r="D466" s="151" t="s">
        <v>5</v>
      </c>
      <c r="E466" s="160" t="s">
        <v>219</v>
      </c>
      <c r="F466" s="152" t="s">
        <v>1566</v>
      </c>
      <c r="G466" s="161">
        <v>2324</v>
      </c>
      <c r="H466" s="160">
        <v>24</v>
      </c>
      <c r="I466" s="238" t="s">
        <v>1708</v>
      </c>
      <c r="J466" s="240"/>
      <c r="K466" s="241"/>
      <c r="L466" s="161">
        <f t="shared" si="59"/>
        <v>2324</v>
      </c>
      <c r="M466" s="258">
        <v>21.59</v>
      </c>
      <c r="O466" s="164"/>
      <c r="P466" s="163">
        <f t="shared" si="60"/>
        <v>21.59</v>
      </c>
      <c r="Q466" s="165">
        <f t="shared" si="58"/>
        <v>50175.159999999996</v>
      </c>
      <c r="R466" s="239"/>
      <c r="S466" s="160">
        <v>3407</v>
      </c>
      <c r="T466" s="160">
        <v>19.71</v>
      </c>
    </row>
    <row r="467" spans="1:20" ht="31.5" customHeight="1" x14ac:dyDescent="0.25">
      <c r="A467" s="160">
        <v>440</v>
      </c>
      <c r="B467" s="152" t="s">
        <v>223</v>
      </c>
      <c r="C467" s="159" t="s">
        <v>222</v>
      </c>
      <c r="D467" s="151" t="s">
        <v>5</v>
      </c>
      <c r="E467" s="160" t="s">
        <v>210</v>
      </c>
      <c r="F467" s="152" t="s">
        <v>1567</v>
      </c>
      <c r="G467" s="161">
        <v>1001</v>
      </c>
      <c r="H467" s="160">
        <v>15</v>
      </c>
      <c r="I467" s="238" t="s">
        <v>1708</v>
      </c>
      <c r="J467" s="240"/>
      <c r="K467" s="241"/>
      <c r="L467" s="161">
        <f t="shared" si="59"/>
        <v>1001</v>
      </c>
      <c r="M467" s="258">
        <v>22.08</v>
      </c>
      <c r="O467" s="164"/>
      <c r="P467" s="163">
        <f t="shared" si="60"/>
        <v>22.08</v>
      </c>
      <c r="Q467" s="165">
        <f t="shared" si="58"/>
        <v>22102.079999999998</v>
      </c>
      <c r="R467" s="239"/>
      <c r="S467" s="160">
        <v>1610</v>
      </c>
      <c r="T467" s="160">
        <v>20.27</v>
      </c>
    </row>
    <row r="468" spans="1:20" ht="31.5" customHeight="1" x14ac:dyDescent="0.25">
      <c r="A468" s="160">
        <v>441</v>
      </c>
      <c r="B468" s="152" t="s">
        <v>221</v>
      </c>
      <c r="C468" s="66" t="s">
        <v>220</v>
      </c>
      <c r="D468" s="151" t="s">
        <v>5</v>
      </c>
      <c r="E468" s="160" t="s">
        <v>210</v>
      </c>
      <c r="F468" s="63" t="s">
        <v>1568</v>
      </c>
      <c r="G468" s="161">
        <v>661</v>
      </c>
      <c r="H468" s="160">
        <v>15</v>
      </c>
      <c r="I468" s="238" t="s">
        <v>1708</v>
      </c>
      <c r="J468" s="240"/>
      <c r="K468" s="241"/>
      <c r="L468" s="161">
        <f t="shared" si="59"/>
        <v>661</v>
      </c>
      <c r="M468" s="258">
        <v>23.64</v>
      </c>
      <c r="O468" s="164"/>
      <c r="P468" s="163">
        <f t="shared" si="60"/>
        <v>23.64</v>
      </c>
      <c r="Q468" s="165">
        <f t="shared" si="58"/>
        <v>15626.04</v>
      </c>
      <c r="R468" s="239"/>
      <c r="S468" s="160">
        <v>1598</v>
      </c>
      <c r="T468" s="160">
        <v>21.5</v>
      </c>
    </row>
    <row r="469" spans="1:20" ht="31.5" customHeight="1" x14ac:dyDescent="0.25">
      <c r="A469" s="160">
        <v>442</v>
      </c>
      <c r="B469" s="83" t="s">
        <v>218</v>
      </c>
      <c r="C469" s="66" t="s">
        <v>217</v>
      </c>
      <c r="D469" s="71" t="s">
        <v>5</v>
      </c>
      <c r="E469" s="81" t="s">
        <v>219</v>
      </c>
      <c r="F469" s="78" t="s">
        <v>1673</v>
      </c>
      <c r="G469" s="161">
        <v>1326</v>
      </c>
      <c r="H469" s="160">
        <v>24</v>
      </c>
      <c r="I469" s="238" t="s">
        <v>1708</v>
      </c>
      <c r="J469" s="240"/>
      <c r="K469" s="241"/>
      <c r="L469" s="161">
        <f t="shared" ref="L469" si="61">ROUND(IF(ISBLANK(K469)=TRUE,G469,(G469*H469)/K469),0)</f>
        <v>1326</v>
      </c>
      <c r="M469" s="258">
        <v>26.21</v>
      </c>
      <c r="O469" s="164"/>
      <c r="P469" s="163">
        <f t="shared" ref="P469" si="62">IF(ISBLANK(M469),0,(M469-O469))</f>
        <v>26.21</v>
      </c>
      <c r="Q469" s="165">
        <f t="shared" ref="Q469" si="63">M469*L469</f>
        <v>34754.46</v>
      </c>
      <c r="R469" s="239"/>
      <c r="S469" s="160">
        <v>1598</v>
      </c>
      <c r="T469" s="160">
        <v>21.5</v>
      </c>
    </row>
    <row r="470" spans="1:20" ht="31.5" customHeight="1" x14ac:dyDescent="0.25">
      <c r="A470" s="160">
        <v>443</v>
      </c>
      <c r="B470" s="152" t="s">
        <v>215</v>
      </c>
      <c r="C470" s="159" t="s">
        <v>214</v>
      </c>
      <c r="D470" s="151" t="s">
        <v>5</v>
      </c>
      <c r="E470" s="160" t="s">
        <v>216</v>
      </c>
      <c r="G470" s="161">
        <v>1485</v>
      </c>
      <c r="H470" s="160">
        <v>12</v>
      </c>
      <c r="I470" s="238" t="s">
        <v>1708</v>
      </c>
      <c r="J470" s="240"/>
      <c r="K470" s="241"/>
      <c r="L470" s="161">
        <f t="shared" si="59"/>
        <v>1485</v>
      </c>
      <c r="M470" s="258">
        <v>41.37</v>
      </c>
      <c r="O470" s="164"/>
      <c r="P470" s="163">
        <f t="shared" si="60"/>
        <v>41.37</v>
      </c>
      <c r="Q470" s="165">
        <f t="shared" si="58"/>
        <v>61434.45</v>
      </c>
      <c r="R470" s="239"/>
      <c r="S470" s="160">
        <v>2433</v>
      </c>
      <c r="T470" s="160">
        <v>40.020000000000003</v>
      </c>
    </row>
    <row r="471" spans="1:20" ht="31.5" customHeight="1" x14ac:dyDescent="0.25">
      <c r="A471" s="160">
        <v>444</v>
      </c>
      <c r="B471" s="152" t="s">
        <v>1684</v>
      </c>
      <c r="C471" s="67" t="s">
        <v>1685</v>
      </c>
      <c r="D471" s="151" t="s">
        <v>5</v>
      </c>
      <c r="E471" s="160" t="s">
        <v>203</v>
      </c>
      <c r="F471" s="152" t="s">
        <v>1699</v>
      </c>
      <c r="G471" s="161">
        <v>1485</v>
      </c>
      <c r="H471" s="160">
        <v>30</v>
      </c>
      <c r="I471" s="238" t="s">
        <v>1708</v>
      </c>
      <c r="J471" s="240"/>
      <c r="K471" s="241"/>
      <c r="L471" s="161">
        <f t="shared" ref="L471" si="64">ROUND(IF(ISBLANK(K471)=TRUE,G471,(G471*H471)/K471),0)</f>
        <v>1485</v>
      </c>
      <c r="M471" s="258">
        <v>31.82</v>
      </c>
      <c r="O471" s="164"/>
      <c r="P471" s="163">
        <f t="shared" ref="P471" si="65">IF(ISBLANK(M471),0,(M471-O471))</f>
        <v>31.82</v>
      </c>
      <c r="Q471" s="165">
        <f t="shared" ref="Q471" si="66">M471*L471</f>
        <v>47252.7</v>
      </c>
      <c r="R471" s="239"/>
      <c r="S471" s="160">
        <v>2433</v>
      </c>
      <c r="T471" s="160">
        <v>40.020000000000003</v>
      </c>
    </row>
    <row r="472" spans="1:20" ht="31.5" customHeight="1" x14ac:dyDescent="0.25">
      <c r="A472" s="160">
        <v>445</v>
      </c>
      <c r="B472" s="78" t="s">
        <v>1350</v>
      </c>
      <c r="C472" s="86" t="s">
        <v>1351</v>
      </c>
      <c r="D472" s="71" t="s">
        <v>5</v>
      </c>
      <c r="E472" s="81" t="s">
        <v>1352</v>
      </c>
      <c r="F472" s="78" t="s">
        <v>1353</v>
      </c>
      <c r="G472" s="161">
        <v>1774</v>
      </c>
      <c r="H472" s="160">
        <v>240</v>
      </c>
      <c r="I472" s="238" t="s">
        <v>1708</v>
      </c>
      <c r="J472" s="240" t="s">
        <v>1796</v>
      </c>
      <c r="K472" s="241"/>
      <c r="L472" s="161">
        <f t="shared" si="59"/>
        <v>1774</v>
      </c>
      <c r="M472" s="258">
        <v>28.13</v>
      </c>
      <c r="O472" s="164"/>
      <c r="P472" s="163">
        <f t="shared" si="60"/>
        <v>28.13</v>
      </c>
      <c r="Q472" s="165">
        <f t="shared" si="58"/>
        <v>49902.619999999995</v>
      </c>
      <c r="R472" s="239" t="s">
        <v>1797</v>
      </c>
    </row>
    <row r="473" spans="1:20" ht="31.5" customHeight="1" x14ac:dyDescent="0.25">
      <c r="A473" s="160">
        <v>446</v>
      </c>
      <c r="B473" s="152" t="s">
        <v>212</v>
      </c>
      <c r="C473" s="159" t="s">
        <v>211</v>
      </c>
      <c r="D473" s="151" t="s">
        <v>67</v>
      </c>
      <c r="E473" s="160" t="s">
        <v>213</v>
      </c>
      <c r="F473" s="152" t="s">
        <v>1569</v>
      </c>
      <c r="G473" s="161">
        <v>408</v>
      </c>
      <c r="H473" s="160">
        <v>20</v>
      </c>
      <c r="I473" s="238" t="s">
        <v>1708</v>
      </c>
      <c r="J473" s="240"/>
      <c r="K473" s="241"/>
      <c r="L473" s="161">
        <f t="shared" si="59"/>
        <v>408</v>
      </c>
      <c r="M473" s="258">
        <v>27.23</v>
      </c>
      <c r="O473" s="164"/>
      <c r="P473" s="163">
        <f t="shared" si="60"/>
        <v>27.23</v>
      </c>
      <c r="Q473" s="165">
        <f t="shared" si="58"/>
        <v>11109.84</v>
      </c>
      <c r="R473" s="239"/>
      <c r="S473" s="160">
        <v>926</v>
      </c>
      <c r="T473" s="160">
        <v>19.48</v>
      </c>
    </row>
    <row r="474" spans="1:20" ht="31.5" customHeight="1" x14ac:dyDescent="0.25">
      <c r="A474" s="160">
        <v>447</v>
      </c>
      <c r="B474" s="152" t="s">
        <v>209</v>
      </c>
      <c r="C474" s="159" t="s">
        <v>208</v>
      </c>
      <c r="D474" s="151" t="s">
        <v>67</v>
      </c>
      <c r="E474" s="160" t="s">
        <v>210</v>
      </c>
      <c r="F474" s="152" t="s">
        <v>1570</v>
      </c>
      <c r="G474" s="161">
        <v>660</v>
      </c>
      <c r="H474" s="160">
        <v>15</v>
      </c>
      <c r="I474" s="238" t="s">
        <v>1708</v>
      </c>
      <c r="J474" s="240"/>
      <c r="K474" s="241"/>
      <c r="L474" s="161">
        <f t="shared" si="59"/>
        <v>660</v>
      </c>
      <c r="M474" s="258">
        <v>20.59</v>
      </c>
      <c r="O474" s="164"/>
      <c r="P474" s="163">
        <f t="shared" si="60"/>
        <v>20.59</v>
      </c>
      <c r="Q474" s="165">
        <f t="shared" si="58"/>
        <v>13589.4</v>
      </c>
      <c r="R474" s="239"/>
      <c r="S474" s="160">
        <v>1011</v>
      </c>
      <c r="T474" s="160">
        <v>18.28</v>
      </c>
    </row>
    <row r="475" spans="1:20" ht="31.5" customHeight="1" x14ac:dyDescent="0.25">
      <c r="A475" s="160">
        <v>448</v>
      </c>
      <c r="B475" s="152" t="s">
        <v>207</v>
      </c>
      <c r="C475" s="159" t="s">
        <v>206</v>
      </c>
      <c r="D475" s="151" t="s">
        <v>5</v>
      </c>
      <c r="E475" s="160" t="s">
        <v>203</v>
      </c>
      <c r="F475" s="152" t="s">
        <v>1571</v>
      </c>
      <c r="G475" s="161">
        <v>5422</v>
      </c>
      <c r="H475" s="160">
        <v>30</v>
      </c>
      <c r="I475" s="238" t="s">
        <v>1708</v>
      </c>
      <c r="J475" s="240"/>
      <c r="K475" s="241"/>
      <c r="L475" s="161">
        <f t="shared" si="59"/>
        <v>5422</v>
      </c>
      <c r="M475" s="258">
        <v>24.96</v>
      </c>
      <c r="O475" s="164"/>
      <c r="P475" s="163">
        <f t="shared" si="60"/>
        <v>24.96</v>
      </c>
      <c r="Q475" s="165">
        <f t="shared" si="58"/>
        <v>135333.12</v>
      </c>
      <c r="R475" s="239"/>
      <c r="S475" s="160">
        <v>5902</v>
      </c>
      <c r="T475" s="160">
        <v>23.06</v>
      </c>
    </row>
    <row r="476" spans="1:20" ht="31.5" customHeight="1" x14ac:dyDescent="0.25">
      <c r="A476" s="160">
        <v>449</v>
      </c>
      <c r="B476" s="152" t="s">
        <v>205</v>
      </c>
      <c r="C476" s="67" t="s">
        <v>204</v>
      </c>
      <c r="D476" s="151" t="s">
        <v>5</v>
      </c>
      <c r="E476" s="160" t="s">
        <v>203</v>
      </c>
      <c r="F476" s="152" t="s">
        <v>1572</v>
      </c>
      <c r="G476" s="161">
        <v>1251</v>
      </c>
      <c r="H476" s="160">
        <v>30</v>
      </c>
      <c r="I476" s="238" t="s">
        <v>1708</v>
      </c>
      <c r="J476" s="240"/>
      <c r="K476" s="241"/>
      <c r="L476" s="161">
        <f t="shared" si="59"/>
        <v>1251</v>
      </c>
      <c r="M476" s="258">
        <v>31.36</v>
      </c>
      <c r="O476" s="164"/>
      <c r="P476" s="163">
        <f t="shared" si="60"/>
        <v>31.36</v>
      </c>
      <c r="Q476" s="165">
        <f t="shared" si="58"/>
        <v>39231.360000000001</v>
      </c>
      <c r="R476" s="239"/>
      <c r="S476" s="160">
        <v>2280</v>
      </c>
      <c r="T476" s="160">
        <v>28.85</v>
      </c>
    </row>
    <row r="477" spans="1:20" ht="31.5" customHeight="1" x14ac:dyDescent="0.25">
      <c r="A477" s="160">
        <v>450</v>
      </c>
      <c r="B477" s="152" t="s">
        <v>202</v>
      </c>
      <c r="C477" s="159" t="s">
        <v>201</v>
      </c>
      <c r="D477" s="151" t="s">
        <v>5</v>
      </c>
      <c r="E477" s="160" t="s">
        <v>203</v>
      </c>
      <c r="F477" s="152" t="s">
        <v>1573</v>
      </c>
      <c r="G477" s="161">
        <v>671</v>
      </c>
      <c r="H477" s="160">
        <v>30</v>
      </c>
      <c r="I477" s="238" t="s">
        <v>1708</v>
      </c>
      <c r="J477" s="240"/>
      <c r="K477" s="241"/>
      <c r="L477" s="161">
        <f t="shared" si="59"/>
        <v>671</v>
      </c>
      <c r="M477" s="258">
        <v>24.8</v>
      </c>
      <c r="O477" s="164"/>
      <c r="P477" s="163">
        <f t="shared" si="60"/>
        <v>24.8</v>
      </c>
      <c r="Q477" s="165">
        <f t="shared" si="58"/>
        <v>16640.8</v>
      </c>
      <c r="R477" s="239"/>
      <c r="S477" s="160">
        <v>1477</v>
      </c>
      <c r="T477" s="160">
        <v>21.23</v>
      </c>
    </row>
    <row r="478" spans="1:20" s="207" customFormat="1" ht="31.5" customHeight="1" x14ac:dyDescent="0.25">
      <c r="A478" s="343" t="str">
        <f>"Snacks = "&amp;DOLLAR(SUM(Q479:Q569),2)</f>
        <v>Snacks = $1,755,533.73</v>
      </c>
      <c r="B478" s="343"/>
      <c r="D478" s="137"/>
      <c r="E478" s="208"/>
      <c r="F478" s="136"/>
      <c r="G478" s="177"/>
      <c r="H478" s="176"/>
      <c r="I478" s="245"/>
      <c r="J478" s="246"/>
      <c r="K478" s="247"/>
      <c r="L478" s="177"/>
      <c r="M478" s="260"/>
      <c r="N478" s="136"/>
      <c r="O478" s="179"/>
      <c r="P478" s="179">
        <f t="shared" si="60"/>
        <v>0</v>
      </c>
      <c r="Q478" s="180">
        <f t="shared" si="58"/>
        <v>0</v>
      </c>
      <c r="R478" s="266"/>
      <c r="S478" s="208"/>
      <c r="T478" s="208"/>
    </row>
    <row r="479" spans="1:20" ht="31.5" customHeight="1" x14ac:dyDescent="0.25">
      <c r="A479" s="160">
        <v>451</v>
      </c>
      <c r="B479" s="152" t="s">
        <v>200</v>
      </c>
      <c r="C479" s="159" t="s">
        <v>199</v>
      </c>
      <c r="D479" s="151" t="s">
        <v>322</v>
      </c>
      <c r="E479" s="160" t="s">
        <v>197</v>
      </c>
      <c r="G479" s="161">
        <v>377</v>
      </c>
      <c r="H479" s="160">
        <v>48</v>
      </c>
      <c r="I479" s="238" t="s">
        <v>1708</v>
      </c>
      <c r="J479" s="240"/>
      <c r="K479" s="241"/>
      <c r="L479" s="161">
        <f t="shared" ref="L479:L542" si="67">ROUND(IF(ISBLANK(K479)=TRUE,G479,(G479*H479)/K479),0)</f>
        <v>377</v>
      </c>
      <c r="M479" s="258">
        <v>54.91</v>
      </c>
      <c r="O479" s="164"/>
      <c r="P479" s="163">
        <f t="shared" ref="P479:P542" si="68">IF(ISBLANK(M479),0,(M479-O479))</f>
        <v>54.91</v>
      </c>
      <c r="Q479" s="165">
        <f t="shared" si="58"/>
        <v>20701.07</v>
      </c>
      <c r="R479" s="239"/>
      <c r="S479" s="160">
        <v>430</v>
      </c>
      <c r="T479" s="160">
        <v>53.64</v>
      </c>
    </row>
    <row r="480" spans="1:20" ht="31.5" customHeight="1" x14ac:dyDescent="0.25">
      <c r="A480" s="160">
        <v>452</v>
      </c>
      <c r="B480" s="152" t="s">
        <v>196</v>
      </c>
      <c r="C480" s="159" t="s">
        <v>195</v>
      </c>
      <c r="D480" s="151" t="s">
        <v>322</v>
      </c>
      <c r="E480" s="160" t="s">
        <v>197</v>
      </c>
      <c r="G480" s="161">
        <v>304</v>
      </c>
      <c r="H480" s="160">
        <v>48</v>
      </c>
      <c r="I480" s="238" t="s">
        <v>1708</v>
      </c>
      <c r="J480" s="240"/>
      <c r="K480" s="241"/>
      <c r="L480" s="161">
        <f t="shared" si="67"/>
        <v>304</v>
      </c>
      <c r="M480" s="258">
        <v>54.91</v>
      </c>
      <c r="O480" s="164"/>
      <c r="P480" s="163">
        <f t="shared" si="68"/>
        <v>54.91</v>
      </c>
      <c r="Q480" s="165">
        <f t="shared" si="58"/>
        <v>16692.64</v>
      </c>
      <c r="R480" s="239"/>
      <c r="S480" s="160">
        <v>281</v>
      </c>
      <c r="T480" s="160">
        <v>53.64</v>
      </c>
    </row>
    <row r="481" spans="1:20" ht="31.5" customHeight="1" x14ac:dyDescent="0.25">
      <c r="A481" s="160">
        <v>453</v>
      </c>
      <c r="B481" s="152" t="s">
        <v>194</v>
      </c>
      <c r="C481" s="159" t="s">
        <v>193</v>
      </c>
      <c r="D481" s="151" t="s">
        <v>1265</v>
      </c>
      <c r="E481" s="160" t="s">
        <v>1509</v>
      </c>
      <c r="F481" s="152" t="s">
        <v>121</v>
      </c>
      <c r="G481" s="161">
        <v>793</v>
      </c>
      <c r="H481" s="160">
        <v>96</v>
      </c>
      <c r="I481" s="238" t="s">
        <v>1708</v>
      </c>
      <c r="J481" s="240"/>
      <c r="K481" s="241"/>
      <c r="L481" s="161">
        <f t="shared" si="67"/>
        <v>793</v>
      </c>
      <c r="M481" s="258">
        <v>24.79</v>
      </c>
      <c r="O481" s="164"/>
      <c r="P481" s="163">
        <f t="shared" si="68"/>
        <v>24.79</v>
      </c>
      <c r="Q481" s="165">
        <f t="shared" si="58"/>
        <v>19658.469999999998</v>
      </c>
      <c r="R481" s="239"/>
      <c r="S481" s="160">
        <v>1649</v>
      </c>
      <c r="T481" s="160">
        <v>24.89</v>
      </c>
    </row>
    <row r="482" spans="1:20" ht="31.5" customHeight="1" x14ac:dyDescent="0.25">
      <c r="A482" s="160">
        <v>454</v>
      </c>
      <c r="B482" s="152" t="s">
        <v>192</v>
      </c>
      <c r="C482" s="159" t="s">
        <v>191</v>
      </c>
      <c r="D482" s="151" t="s">
        <v>1265</v>
      </c>
      <c r="E482" s="160" t="s">
        <v>1509</v>
      </c>
      <c r="F482" s="152" t="s">
        <v>121</v>
      </c>
      <c r="G482" s="161">
        <v>486</v>
      </c>
      <c r="H482" s="160">
        <v>96</v>
      </c>
      <c r="I482" s="238" t="s">
        <v>1708</v>
      </c>
      <c r="J482" s="240"/>
      <c r="K482" s="241"/>
      <c r="L482" s="161">
        <f t="shared" si="67"/>
        <v>486</v>
      </c>
      <c r="M482" s="258">
        <v>24.79</v>
      </c>
      <c r="O482" s="164"/>
      <c r="P482" s="163">
        <f t="shared" si="68"/>
        <v>24.79</v>
      </c>
      <c r="Q482" s="165">
        <f t="shared" si="58"/>
        <v>12047.939999999999</v>
      </c>
      <c r="R482" s="239"/>
    </row>
    <row r="483" spans="1:20" ht="31.5" customHeight="1" x14ac:dyDescent="0.25">
      <c r="A483" s="160">
        <v>455</v>
      </c>
      <c r="B483" s="152" t="s">
        <v>190</v>
      </c>
      <c r="C483" s="159" t="s">
        <v>189</v>
      </c>
      <c r="D483" s="151" t="s">
        <v>1265</v>
      </c>
      <c r="E483" s="160" t="s">
        <v>1509</v>
      </c>
      <c r="F483" s="152" t="s">
        <v>121</v>
      </c>
      <c r="G483" s="161">
        <v>145</v>
      </c>
      <c r="H483" s="160">
        <v>96</v>
      </c>
      <c r="I483" s="238" t="s">
        <v>1708</v>
      </c>
      <c r="J483" s="240"/>
      <c r="K483" s="241"/>
      <c r="L483" s="161">
        <f t="shared" si="67"/>
        <v>145</v>
      </c>
      <c r="M483" s="258">
        <v>24.79</v>
      </c>
      <c r="O483" s="164"/>
      <c r="P483" s="163">
        <f t="shared" si="68"/>
        <v>24.79</v>
      </c>
      <c r="Q483" s="165">
        <f t="shared" si="58"/>
        <v>3594.5499999999997</v>
      </c>
      <c r="R483" s="239"/>
    </row>
    <row r="484" spans="1:20" ht="31.5" customHeight="1" x14ac:dyDescent="0.25">
      <c r="A484" s="160">
        <v>456</v>
      </c>
      <c r="B484" s="152" t="s">
        <v>188</v>
      </c>
      <c r="C484" s="159" t="s">
        <v>187</v>
      </c>
      <c r="D484" s="151" t="s">
        <v>1265</v>
      </c>
      <c r="E484" s="160" t="s">
        <v>1509</v>
      </c>
      <c r="F484" s="152" t="s">
        <v>121</v>
      </c>
      <c r="G484" s="161">
        <v>165</v>
      </c>
      <c r="H484" s="160">
        <v>96</v>
      </c>
      <c r="I484" s="238" t="s">
        <v>1708</v>
      </c>
      <c r="J484" s="240"/>
      <c r="K484" s="241"/>
      <c r="L484" s="161">
        <f t="shared" si="67"/>
        <v>165</v>
      </c>
      <c r="M484" s="258">
        <v>24.79</v>
      </c>
      <c r="O484" s="164"/>
      <c r="P484" s="163">
        <f t="shared" si="68"/>
        <v>24.79</v>
      </c>
      <c r="Q484" s="165">
        <f t="shared" si="58"/>
        <v>4090.35</v>
      </c>
      <c r="R484" s="239"/>
    </row>
    <row r="485" spans="1:20" ht="31.5" customHeight="1" x14ac:dyDescent="0.25">
      <c r="A485" s="160">
        <v>457</v>
      </c>
      <c r="B485" s="152" t="s">
        <v>186</v>
      </c>
      <c r="C485" s="159" t="s">
        <v>185</v>
      </c>
      <c r="D485" s="151" t="s">
        <v>1265</v>
      </c>
      <c r="E485" s="160" t="s">
        <v>1509</v>
      </c>
      <c r="F485" s="152" t="s">
        <v>121</v>
      </c>
      <c r="G485" s="161">
        <v>416</v>
      </c>
      <c r="H485" s="160">
        <v>96</v>
      </c>
      <c r="I485" s="238" t="s">
        <v>1708</v>
      </c>
      <c r="J485" s="240"/>
      <c r="K485" s="241"/>
      <c r="L485" s="161">
        <f t="shared" si="67"/>
        <v>416</v>
      </c>
      <c r="M485" s="258">
        <v>24.79</v>
      </c>
      <c r="O485" s="164"/>
      <c r="P485" s="163">
        <f t="shared" si="68"/>
        <v>24.79</v>
      </c>
      <c r="Q485" s="165">
        <f t="shared" si="58"/>
        <v>10312.64</v>
      </c>
      <c r="R485" s="239"/>
    </row>
    <row r="486" spans="1:20" ht="31.5" customHeight="1" x14ac:dyDescent="0.25">
      <c r="A486" s="160">
        <v>458</v>
      </c>
      <c r="B486" s="152" t="s">
        <v>183</v>
      </c>
      <c r="C486" s="159" t="s">
        <v>182</v>
      </c>
      <c r="D486" s="151" t="s">
        <v>10</v>
      </c>
      <c r="E486" s="160" t="s">
        <v>184</v>
      </c>
      <c r="F486" s="152" t="s">
        <v>100</v>
      </c>
      <c r="G486" s="161">
        <v>283</v>
      </c>
      <c r="H486" s="160">
        <v>104</v>
      </c>
      <c r="I486" s="238" t="s">
        <v>1708</v>
      </c>
      <c r="J486" s="240"/>
      <c r="K486" s="241"/>
      <c r="L486" s="161">
        <f t="shared" si="67"/>
        <v>283</v>
      </c>
      <c r="M486" s="258">
        <v>27.26</v>
      </c>
      <c r="O486" s="164"/>
      <c r="P486" s="163">
        <f t="shared" si="68"/>
        <v>27.26</v>
      </c>
      <c r="Q486" s="165">
        <f t="shared" si="58"/>
        <v>7714.5800000000008</v>
      </c>
      <c r="R486" s="239" t="s">
        <v>1787</v>
      </c>
      <c r="S486" s="160">
        <v>435</v>
      </c>
      <c r="T486" s="160">
        <v>25.99</v>
      </c>
    </row>
    <row r="487" spans="1:20" ht="31.5" customHeight="1" x14ac:dyDescent="0.25">
      <c r="A487" s="160">
        <v>459</v>
      </c>
      <c r="B487" s="152" t="s">
        <v>181</v>
      </c>
      <c r="C487" s="159" t="s">
        <v>180</v>
      </c>
      <c r="D487" s="151" t="s">
        <v>10</v>
      </c>
      <c r="E487" s="160" t="s">
        <v>175</v>
      </c>
      <c r="F487" s="152" t="s">
        <v>43</v>
      </c>
      <c r="G487" s="161">
        <v>440</v>
      </c>
      <c r="H487" s="160">
        <v>72</v>
      </c>
      <c r="I487" s="238" t="s">
        <v>1708</v>
      </c>
      <c r="J487" s="240"/>
      <c r="K487" s="241"/>
      <c r="L487" s="161">
        <f t="shared" si="67"/>
        <v>440</v>
      </c>
      <c r="M487" s="258">
        <v>18.87</v>
      </c>
      <c r="O487" s="164"/>
      <c r="P487" s="163">
        <f t="shared" si="68"/>
        <v>18.87</v>
      </c>
      <c r="Q487" s="165">
        <f t="shared" si="58"/>
        <v>8302.8000000000011</v>
      </c>
      <c r="R487" s="239"/>
      <c r="S487" s="160">
        <v>817</v>
      </c>
      <c r="T487" s="160">
        <v>17.989999999999998</v>
      </c>
    </row>
    <row r="488" spans="1:20" ht="31.5" customHeight="1" x14ac:dyDescent="0.25">
      <c r="A488" s="160">
        <v>460</v>
      </c>
      <c r="B488" s="152" t="s">
        <v>179</v>
      </c>
      <c r="C488" s="159" t="s">
        <v>178</v>
      </c>
      <c r="D488" s="151" t="s">
        <v>10</v>
      </c>
      <c r="E488" s="160" t="s">
        <v>140</v>
      </c>
      <c r="F488" s="152" t="s">
        <v>8</v>
      </c>
      <c r="G488" s="161">
        <v>974</v>
      </c>
      <c r="H488" s="160">
        <v>104</v>
      </c>
      <c r="I488" s="238" t="s">
        <v>1708</v>
      </c>
      <c r="J488" s="240"/>
      <c r="K488" s="241"/>
      <c r="L488" s="161">
        <f t="shared" si="67"/>
        <v>974</v>
      </c>
      <c r="M488" s="258">
        <v>27.26</v>
      </c>
      <c r="O488" s="164"/>
      <c r="P488" s="163">
        <f t="shared" si="68"/>
        <v>27.26</v>
      </c>
      <c r="Q488" s="165">
        <f t="shared" si="58"/>
        <v>26551.24</v>
      </c>
      <c r="R488" s="239"/>
      <c r="S488" s="160">
        <v>1001</v>
      </c>
      <c r="T488" s="160">
        <v>25.99</v>
      </c>
    </row>
    <row r="489" spans="1:20" ht="31.5" customHeight="1" x14ac:dyDescent="0.25">
      <c r="A489" s="160">
        <v>461</v>
      </c>
      <c r="B489" s="152" t="s">
        <v>177</v>
      </c>
      <c r="C489" s="159" t="s">
        <v>176</v>
      </c>
      <c r="D489" s="151" t="s">
        <v>10</v>
      </c>
      <c r="E489" s="160" t="s">
        <v>140</v>
      </c>
      <c r="F489" s="152" t="s">
        <v>8</v>
      </c>
      <c r="G489" s="161">
        <v>188</v>
      </c>
      <c r="H489" s="160">
        <v>104</v>
      </c>
      <c r="I489" s="238" t="s">
        <v>1708</v>
      </c>
      <c r="J489" s="240" t="s">
        <v>1798</v>
      </c>
      <c r="K489" s="241"/>
      <c r="L489" s="161">
        <f t="shared" si="67"/>
        <v>188</v>
      </c>
      <c r="M489" s="258">
        <v>27.26</v>
      </c>
      <c r="O489" s="164"/>
      <c r="P489" s="163">
        <f t="shared" si="68"/>
        <v>27.26</v>
      </c>
      <c r="Q489" s="165">
        <f t="shared" si="58"/>
        <v>5124.88</v>
      </c>
      <c r="R489" s="239" t="s">
        <v>1787</v>
      </c>
      <c r="S489" s="160">
        <v>557</v>
      </c>
      <c r="T489" s="160">
        <v>25.99</v>
      </c>
    </row>
    <row r="490" spans="1:20" ht="31.5" customHeight="1" x14ac:dyDescent="0.25">
      <c r="A490" s="160">
        <v>462</v>
      </c>
      <c r="B490" s="152" t="s">
        <v>174</v>
      </c>
      <c r="C490" s="159" t="s">
        <v>173</v>
      </c>
      <c r="D490" s="151" t="s">
        <v>10</v>
      </c>
      <c r="E490" s="160" t="s">
        <v>175</v>
      </c>
      <c r="F490" s="152" t="s">
        <v>43</v>
      </c>
      <c r="G490" s="161">
        <v>2255</v>
      </c>
      <c r="H490" s="160">
        <v>72</v>
      </c>
      <c r="I490" s="238" t="s">
        <v>1708</v>
      </c>
      <c r="J490" s="240"/>
      <c r="K490" s="241"/>
      <c r="L490" s="161">
        <f t="shared" si="67"/>
        <v>2255</v>
      </c>
      <c r="M490" s="258">
        <v>18.87</v>
      </c>
      <c r="O490" s="164"/>
      <c r="P490" s="163">
        <f t="shared" si="68"/>
        <v>18.87</v>
      </c>
      <c r="Q490" s="165">
        <f t="shared" si="58"/>
        <v>42551.850000000006</v>
      </c>
      <c r="R490" s="239"/>
      <c r="S490" s="160">
        <v>1795</v>
      </c>
      <c r="T490" s="160">
        <v>17.989999999999998</v>
      </c>
    </row>
    <row r="491" spans="1:20" ht="31.5" customHeight="1" x14ac:dyDescent="0.25">
      <c r="A491" s="160">
        <v>463</v>
      </c>
      <c r="B491" s="152" t="s">
        <v>172</v>
      </c>
      <c r="C491" s="159" t="s">
        <v>171</v>
      </c>
      <c r="D491" s="151" t="s">
        <v>28</v>
      </c>
      <c r="E491" s="160" t="s">
        <v>170</v>
      </c>
      <c r="F491" s="152" t="s">
        <v>43</v>
      </c>
      <c r="G491" s="161">
        <v>102</v>
      </c>
      <c r="H491" s="160">
        <v>175</v>
      </c>
      <c r="I491" s="238" t="s">
        <v>1708</v>
      </c>
      <c r="J491" s="240"/>
      <c r="K491" s="241"/>
      <c r="L491" s="161">
        <f t="shared" si="67"/>
        <v>102</v>
      </c>
      <c r="M491" s="258">
        <v>31.2</v>
      </c>
      <c r="O491" s="164"/>
      <c r="P491" s="163">
        <f t="shared" si="68"/>
        <v>31.2</v>
      </c>
      <c r="Q491" s="165">
        <f t="shared" si="58"/>
        <v>3182.4</v>
      </c>
      <c r="R491" s="239"/>
      <c r="S491" s="160">
        <v>214</v>
      </c>
      <c r="T491" s="160">
        <v>28.85</v>
      </c>
    </row>
    <row r="492" spans="1:20" ht="31.5" customHeight="1" x14ac:dyDescent="0.25">
      <c r="A492" s="160">
        <v>464</v>
      </c>
      <c r="B492" s="152" t="s">
        <v>169</v>
      </c>
      <c r="C492" s="159" t="s">
        <v>168</v>
      </c>
      <c r="D492" s="151" t="s">
        <v>28</v>
      </c>
      <c r="E492" s="160" t="s">
        <v>170</v>
      </c>
      <c r="F492" s="152" t="s">
        <v>43</v>
      </c>
      <c r="G492" s="161">
        <v>1077</v>
      </c>
      <c r="H492" s="160">
        <v>175</v>
      </c>
      <c r="I492" s="238" t="s">
        <v>1708</v>
      </c>
      <c r="J492" s="240"/>
      <c r="K492" s="241"/>
      <c r="L492" s="161">
        <f t="shared" si="67"/>
        <v>1077</v>
      </c>
      <c r="M492" s="258">
        <v>31.2</v>
      </c>
      <c r="O492" s="164"/>
      <c r="P492" s="163">
        <f t="shared" si="68"/>
        <v>31.2</v>
      </c>
      <c r="Q492" s="165">
        <f t="shared" si="58"/>
        <v>33602.400000000001</v>
      </c>
      <c r="R492" s="239"/>
      <c r="S492" s="160">
        <v>1362</v>
      </c>
      <c r="T492" s="160">
        <v>28.14</v>
      </c>
    </row>
    <row r="493" spans="1:20" ht="31.5" customHeight="1" x14ac:dyDescent="0.25">
      <c r="A493" s="160">
        <v>465</v>
      </c>
      <c r="B493" s="78" t="s">
        <v>1278</v>
      </c>
      <c r="C493" s="68" t="s">
        <v>1574</v>
      </c>
      <c r="D493" s="71" t="s">
        <v>28</v>
      </c>
      <c r="E493" s="96" t="s">
        <v>1279</v>
      </c>
      <c r="F493" s="97" t="s">
        <v>1280</v>
      </c>
      <c r="G493" s="161">
        <v>356</v>
      </c>
      <c r="H493" s="160">
        <v>12</v>
      </c>
      <c r="I493" s="238" t="s">
        <v>1708</v>
      </c>
      <c r="J493" s="240"/>
      <c r="K493" s="241"/>
      <c r="L493" s="161">
        <f t="shared" si="67"/>
        <v>356</v>
      </c>
      <c r="M493" s="258">
        <v>31.2</v>
      </c>
      <c r="O493" s="164"/>
      <c r="P493" s="163">
        <f t="shared" si="68"/>
        <v>31.2</v>
      </c>
      <c r="Q493" s="165">
        <f t="shared" si="58"/>
        <v>11107.199999999999</v>
      </c>
      <c r="R493" s="239"/>
    </row>
    <row r="494" spans="1:20" ht="31.5" customHeight="1" x14ac:dyDescent="0.25">
      <c r="A494" s="160">
        <v>466</v>
      </c>
      <c r="B494" s="152" t="s">
        <v>166</v>
      </c>
      <c r="C494" s="68" t="s">
        <v>165</v>
      </c>
      <c r="D494" s="151" t="s">
        <v>1265</v>
      </c>
      <c r="E494" s="160" t="s">
        <v>167</v>
      </c>
      <c r="F494" s="152" t="s">
        <v>43</v>
      </c>
      <c r="G494" s="161">
        <v>491</v>
      </c>
      <c r="H494" s="160">
        <v>60</v>
      </c>
      <c r="I494" s="238" t="s">
        <v>1708</v>
      </c>
      <c r="J494" s="240"/>
      <c r="K494" s="241"/>
      <c r="L494" s="161">
        <f t="shared" si="67"/>
        <v>491</v>
      </c>
      <c r="M494" s="258">
        <v>18.82</v>
      </c>
      <c r="O494" s="164"/>
      <c r="P494" s="163">
        <f t="shared" si="68"/>
        <v>18.82</v>
      </c>
      <c r="Q494" s="165">
        <f t="shared" si="58"/>
        <v>9240.6200000000008</v>
      </c>
      <c r="R494" s="239"/>
      <c r="S494" s="160">
        <v>648</v>
      </c>
      <c r="T494" s="160">
        <v>18.18</v>
      </c>
    </row>
    <row r="495" spans="1:20" ht="31.5" customHeight="1" x14ac:dyDescent="0.25">
      <c r="A495" s="160">
        <v>467</v>
      </c>
      <c r="B495" s="152" t="s">
        <v>163</v>
      </c>
      <c r="C495" s="159" t="s">
        <v>162</v>
      </c>
      <c r="D495" s="151" t="s">
        <v>1265</v>
      </c>
      <c r="E495" s="160" t="s">
        <v>164</v>
      </c>
      <c r="F495" s="152" t="s">
        <v>43</v>
      </c>
      <c r="G495" s="161">
        <v>487</v>
      </c>
      <c r="H495" s="160">
        <v>60</v>
      </c>
      <c r="I495" s="238" t="s">
        <v>1708</v>
      </c>
      <c r="J495" s="240"/>
      <c r="K495" s="241"/>
      <c r="L495" s="161">
        <f t="shared" si="67"/>
        <v>487</v>
      </c>
      <c r="M495" s="258">
        <v>18.82</v>
      </c>
      <c r="O495" s="164"/>
      <c r="P495" s="163">
        <f t="shared" si="68"/>
        <v>18.82</v>
      </c>
      <c r="Q495" s="165">
        <f t="shared" si="58"/>
        <v>9165.34</v>
      </c>
      <c r="R495" s="239"/>
      <c r="S495" s="160">
        <v>541</v>
      </c>
      <c r="T495" s="160">
        <v>18.18</v>
      </c>
    </row>
    <row r="496" spans="1:20" ht="31.5" customHeight="1" x14ac:dyDescent="0.25">
      <c r="A496" s="160">
        <v>468</v>
      </c>
      <c r="B496" s="152" t="s">
        <v>161</v>
      </c>
      <c r="C496" s="159" t="s">
        <v>160</v>
      </c>
      <c r="D496" s="151" t="s">
        <v>10</v>
      </c>
      <c r="E496" s="160" t="s">
        <v>152</v>
      </c>
      <c r="G496" s="161">
        <v>75</v>
      </c>
      <c r="H496" s="160">
        <v>64</v>
      </c>
      <c r="I496" s="238" t="s">
        <v>1708</v>
      </c>
      <c r="J496" s="240"/>
      <c r="K496" s="241"/>
      <c r="L496" s="161">
        <f t="shared" si="67"/>
        <v>75</v>
      </c>
      <c r="M496" s="258">
        <v>25.86</v>
      </c>
      <c r="O496" s="164"/>
      <c r="P496" s="163">
        <f t="shared" si="68"/>
        <v>25.86</v>
      </c>
      <c r="Q496" s="165">
        <f t="shared" si="58"/>
        <v>1939.5</v>
      </c>
      <c r="R496" s="239"/>
    </row>
    <row r="497" spans="1:20" ht="31.5" customHeight="1" x14ac:dyDescent="0.25">
      <c r="A497" s="160">
        <v>469</v>
      </c>
      <c r="B497" s="152" t="s">
        <v>158</v>
      </c>
      <c r="C497" s="159" t="s">
        <v>157</v>
      </c>
      <c r="D497" s="151" t="s">
        <v>10</v>
      </c>
      <c r="E497" s="160" t="s">
        <v>159</v>
      </c>
      <c r="G497" s="161">
        <v>1831</v>
      </c>
      <c r="H497" s="160">
        <v>60</v>
      </c>
      <c r="I497" s="238" t="s">
        <v>1708</v>
      </c>
      <c r="J497" s="240"/>
      <c r="K497" s="241"/>
      <c r="L497" s="161">
        <f t="shared" si="67"/>
        <v>1831</v>
      </c>
      <c r="M497" s="258">
        <v>15.72</v>
      </c>
      <c r="O497" s="164"/>
      <c r="P497" s="163">
        <f t="shared" si="68"/>
        <v>15.72</v>
      </c>
      <c r="Q497" s="165">
        <f t="shared" si="58"/>
        <v>28783.32</v>
      </c>
      <c r="R497" s="239"/>
      <c r="S497" s="160">
        <v>2599</v>
      </c>
      <c r="T497" s="160">
        <v>15</v>
      </c>
    </row>
    <row r="498" spans="1:20" ht="31.5" customHeight="1" x14ac:dyDescent="0.25">
      <c r="A498" s="160">
        <v>470</v>
      </c>
      <c r="B498" s="152" t="s">
        <v>156</v>
      </c>
      <c r="C498" s="159" t="s">
        <v>155</v>
      </c>
      <c r="E498" s="160" t="s">
        <v>32</v>
      </c>
      <c r="G498" s="161">
        <v>5123</v>
      </c>
      <c r="H498" s="160">
        <v>120</v>
      </c>
      <c r="I498" s="238" t="s">
        <v>1708</v>
      </c>
      <c r="J498" s="240"/>
      <c r="K498" s="241"/>
      <c r="L498" s="161">
        <f t="shared" si="67"/>
        <v>5123</v>
      </c>
      <c r="M498" s="258">
        <v>14.35</v>
      </c>
      <c r="O498" s="164"/>
      <c r="P498" s="163">
        <f t="shared" si="68"/>
        <v>14.35</v>
      </c>
      <c r="Q498" s="165">
        <f t="shared" si="58"/>
        <v>73515.05</v>
      </c>
      <c r="R498" s="239" t="s">
        <v>1799</v>
      </c>
      <c r="S498" s="160">
        <v>6746</v>
      </c>
      <c r="T498" s="160">
        <v>14.27</v>
      </c>
    </row>
    <row r="499" spans="1:20" ht="31.5" customHeight="1" x14ac:dyDescent="0.25">
      <c r="A499" s="160">
        <v>471</v>
      </c>
      <c r="B499" s="152" t="s">
        <v>154</v>
      </c>
      <c r="C499" s="159" t="s">
        <v>153</v>
      </c>
      <c r="D499" s="151" t="s">
        <v>10</v>
      </c>
      <c r="E499" s="160" t="s">
        <v>152</v>
      </c>
      <c r="G499" s="161">
        <v>244</v>
      </c>
      <c r="H499" s="160">
        <v>64</v>
      </c>
      <c r="I499" s="238" t="s">
        <v>1708</v>
      </c>
      <c r="J499" s="240"/>
      <c r="K499" s="241"/>
      <c r="L499" s="161">
        <f t="shared" si="67"/>
        <v>244</v>
      </c>
      <c r="M499" s="258">
        <v>25.86</v>
      </c>
      <c r="O499" s="164"/>
      <c r="P499" s="163">
        <f t="shared" si="68"/>
        <v>25.86</v>
      </c>
      <c r="Q499" s="165">
        <f t="shared" si="58"/>
        <v>6309.84</v>
      </c>
      <c r="R499" s="239"/>
    </row>
    <row r="500" spans="1:20" ht="31.5" customHeight="1" x14ac:dyDescent="0.25">
      <c r="A500" s="160">
        <v>472</v>
      </c>
      <c r="B500" s="152" t="s">
        <v>151</v>
      </c>
      <c r="C500" s="159" t="s">
        <v>150</v>
      </c>
      <c r="D500" s="151" t="s">
        <v>10</v>
      </c>
      <c r="E500" s="160" t="s">
        <v>152</v>
      </c>
      <c r="G500" s="161">
        <v>206</v>
      </c>
      <c r="H500" s="160">
        <v>64</v>
      </c>
      <c r="I500" s="238" t="s">
        <v>1708</v>
      </c>
      <c r="J500" s="240"/>
      <c r="K500" s="241"/>
      <c r="L500" s="161">
        <f t="shared" si="67"/>
        <v>206</v>
      </c>
      <c r="M500" s="258">
        <v>25.86</v>
      </c>
      <c r="O500" s="164"/>
      <c r="P500" s="163">
        <f t="shared" si="68"/>
        <v>25.86</v>
      </c>
      <c r="Q500" s="165">
        <f t="shared" si="58"/>
        <v>5327.16</v>
      </c>
      <c r="R500" s="239"/>
    </row>
    <row r="501" spans="1:20" ht="31.5" customHeight="1" x14ac:dyDescent="0.25">
      <c r="A501" s="160">
        <v>473</v>
      </c>
      <c r="B501" s="152" t="s">
        <v>149</v>
      </c>
      <c r="C501" s="66" t="s">
        <v>148</v>
      </c>
      <c r="D501" s="151" t="s">
        <v>10</v>
      </c>
      <c r="E501" s="160" t="s">
        <v>145</v>
      </c>
      <c r="G501" s="161">
        <v>2325</v>
      </c>
      <c r="H501" s="160">
        <v>60</v>
      </c>
      <c r="I501" s="238" t="s">
        <v>1708</v>
      </c>
      <c r="J501" s="240"/>
      <c r="K501" s="241"/>
      <c r="L501" s="161">
        <f t="shared" si="67"/>
        <v>2325</v>
      </c>
      <c r="M501" s="258">
        <v>15.72</v>
      </c>
      <c r="O501" s="164"/>
      <c r="P501" s="163">
        <f t="shared" si="68"/>
        <v>15.72</v>
      </c>
      <c r="Q501" s="165">
        <f t="shared" si="58"/>
        <v>36549</v>
      </c>
      <c r="R501" s="239"/>
      <c r="S501" s="160">
        <v>3818</v>
      </c>
      <c r="T501" s="160">
        <v>15</v>
      </c>
    </row>
    <row r="502" spans="1:20" ht="31.5" customHeight="1" x14ac:dyDescent="0.25">
      <c r="A502" s="160">
        <v>474</v>
      </c>
      <c r="B502" s="152" t="s">
        <v>147</v>
      </c>
      <c r="C502" s="66" t="s">
        <v>146</v>
      </c>
      <c r="D502" s="151" t="s">
        <v>10</v>
      </c>
      <c r="E502" s="160" t="s">
        <v>145</v>
      </c>
      <c r="G502" s="161">
        <v>3729</v>
      </c>
      <c r="H502" s="160">
        <v>60</v>
      </c>
      <c r="I502" s="238" t="s">
        <v>1708</v>
      </c>
      <c r="J502" s="240"/>
      <c r="K502" s="241"/>
      <c r="L502" s="161">
        <f t="shared" si="67"/>
        <v>3729</v>
      </c>
      <c r="M502" s="258">
        <v>15.72</v>
      </c>
      <c r="O502" s="164"/>
      <c r="P502" s="163">
        <f t="shared" si="68"/>
        <v>15.72</v>
      </c>
      <c r="Q502" s="165">
        <f t="shared" si="58"/>
        <v>58619.880000000005</v>
      </c>
      <c r="R502" s="239"/>
      <c r="S502" s="160">
        <v>6178</v>
      </c>
      <c r="T502" s="160">
        <v>15</v>
      </c>
    </row>
    <row r="503" spans="1:20" ht="31.5" customHeight="1" x14ac:dyDescent="0.25">
      <c r="A503" s="160">
        <v>475</v>
      </c>
      <c r="B503" s="152" t="s">
        <v>144</v>
      </c>
      <c r="C503" s="66" t="s">
        <v>143</v>
      </c>
      <c r="D503" s="151" t="s">
        <v>10</v>
      </c>
      <c r="E503" s="160" t="s">
        <v>145</v>
      </c>
      <c r="G503" s="161">
        <v>2381</v>
      </c>
      <c r="H503" s="160">
        <v>60</v>
      </c>
      <c r="I503" s="238" t="s">
        <v>1708</v>
      </c>
      <c r="J503" s="240"/>
      <c r="K503" s="241"/>
      <c r="L503" s="161">
        <f t="shared" si="67"/>
        <v>2381</v>
      </c>
      <c r="M503" s="258">
        <v>15.72</v>
      </c>
      <c r="O503" s="164"/>
      <c r="P503" s="163">
        <f t="shared" si="68"/>
        <v>15.72</v>
      </c>
      <c r="Q503" s="165">
        <f t="shared" si="58"/>
        <v>37429.32</v>
      </c>
      <c r="R503" s="239"/>
      <c r="S503" s="160">
        <v>3717</v>
      </c>
      <c r="T503" s="160">
        <v>15</v>
      </c>
    </row>
    <row r="504" spans="1:20" ht="31.5" customHeight="1" x14ac:dyDescent="0.25">
      <c r="A504" s="160">
        <v>476</v>
      </c>
      <c r="B504" s="152" t="s">
        <v>142</v>
      </c>
      <c r="C504" s="159" t="s">
        <v>141</v>
      </c>
      <c r="D504" s="151" t="s">
        <v>10</v>
      </c>
      <c r="E504" s="160" t="s">
        <v>140</v>
      </c>
      <c r="F504" s="152" t="s">
        <v>8</v>
      </c>
      <c r="G504" s="161">
        <v>408</v>
      </c>
      <c r="H504" s="160">
        <v>104</v>
      </c>
      <c r="I504" s="238" t="s">
        <v>1708</v>
      </c>
      <c r="J504" s="240"/>
      <c r="K504" s="241"/>
      <c r="L504" s="161">
        <f t="shared" si="67"/>
        <v>408</v>
      </c>
      <c r="M504" s="258">
        <v>27.26</v>
      </c>
      <c r="O504" s="164"/>
      <c r="P504" s="163">
        <f t="shared" si="68"/>
        <v>27.26</v>
      </c>
      <c r="Q504" s="165">
        <f t="shared" si="58"/>
        <v>11122.08</v>
      </c>
      <c r="R504" s="239"/>
      <c r="S504" s="160">
        <v>769</v>
      </c>
      <c r="T504" s="160">
        <v>25.99</v>
      </c>
    </row>
    <row r="505" spans="1:20" ht="31.5" customHeight="1" x14ac:dyDescent="0.25">
      <c r="A505" s="160">
        <v>477</v>
      </c>
      <c r="B505" s="152" t="s">
        <v>139</v>
      </c>
      <c r="C505" s="159" t="s">
        <v>138</v>
      </c>
      <c r="D505" s="151" t="s">
        <v>10</v>
      </c>
      <c r="E505" s="160" t="s">
        <v>140</v>
      </c>
      <c r="F505" s="152" t="s">
        <v>8</v>
      </c>
      <c r="G505" s="161">
        <v>637</v>
      </c>
      <c r="H505" s="160">
        <v>104</v>
      </c>
      <c r="I505" s="238" t="s">
        <v>1708</v>
      </c>
      <c r="J505" s="240"/>
      <c r="K505" s="241"/>
      <c r="L505" s="161">
        <f t="shared" si="67"/>
        <v>637</v>
      </c>
      <c r="M505" s="258">
        <v>27.26</v>
      </c>
      <c r="O505" s="164"/>
      <c r="P505" s="163">
        <f t="shared" si="68"/>
        <v>27.26</v>
      </c>
      <c r="Q505" s="165">
        <f t="shared" si="58"/>
        <v>17364.620000000003</v>
      </c>
      <c r="R505" s="239"/>
      <c r="S505" s="160">
        <v>1045</v>
      </c>
      <c r="T505" s="160">
        <v>25.99</v>
      </c>
    </row>
    <row r="506" spans="1:20" ht="31.5" customHeight="1" x14ac:dyDescent="0.25">
      <c r="A506" s="160">
        <v>478</v>
      </c>
      <c r="B506" s="152" t="s">
        <v>135</v>
      </c>
      <c r="C506" s="79" t="s">
        <v>134</v>
      </c>
      <c r="D506" s="151" t="s">
        <v>10</v>
      </c>
      <c r="E506" s="160" t="s">
        <v>137</v>
      </c>
      <c r="F506" s="152" t="s">
        <v>136</v>
      </c>
      <c r="G506" s="161">
        <v>2872</v>
      </c>
      <c r="H506" s="160">
        <v>128</v>
      </c>
      <c r="I506" s="238" t="s">
        <v>1708</v>
      </c>
      <c r="J506" s="240"/>
      <c r="K506" s="241"/>
      <c r="L506" s="161">
        <f t="shared" si="67"/>
        <v>2872</v>
      </c>
      <c r="M506" s="258">
        <v>13.04</v>
      </c>
      <c r="O506" s="164"/>
      <c r="P506" s="163">
        <f t="shared" si="68"/>
        <v>13.04</v>
      </c>
      <c r="Q506" s="165">
        <f t="shared" si="58"/>
        <v>37450.879999999997</v>
      </c>
      <c r="R506" s="239"/>
      <c r="S506" s="160">
        <v>348</v>
      </c>
      <c r="T506" s="160">
        <v>14.39</v>
      </c>
    </row>
    <row r="507" spans="1:20" ht="31.5" customHeight="1" x14ac:dyDescent="0.25">
      <c r="A507" s="160">
        <v>479</v>
      </c>
      <c r="B507" s="152" t="s">
        <v>1575</v>
      </c>
      <c r="C507" s="159" t="s">
        <v>133</v>
      </c>
      <c r="E507" s="160" t="s">
        <v>132</v>
      </c>
      <c r="F507" s="152" t="s">
        <v>43</v>
      </c>
      <c r="G507" s="161">
        <v>354</v>
      </c>
      <c r="H507" s="160">
        <v>100</v>
      </c>
      <c r="I507" s="238" t="s">
        <v>1708</v>
      </c>
      <c r="J507" s="240"/>
      <c r="K507" s="241"/>
      <c r="L507" s="161">
        <f t="shared" si="67"/>
        <v>354</v>
      </c>
      <c r="M507" s="258">
        <v>18.72</v>
      </c>
      <c r="O507" s="164"/>
      <c r="P507" s="163">
        <f t="shared" si="68"/>
        <v>18.72</v>
      </c>
      <c r="Q507" s="165">
        <f t="shared" si="58"/>
        <v>6626.8799999999992</v>
      </c>
      <c r="R507" s="239"/>
      <c r="S507" s="160">
        <v>788</v>
      </c>
      <c r="T507" s="160">
        <v>18.29</v>
      </c>
    </row>
    <row r="508" spans="1:20" ht="31.5" customHeight="1" x14ac:dyDescent="0.25">
      <c r="A508" s="160">
        <v>480</v>
      </c>
      <c r="B508" s="152" t="s">
        <v>131</v>
      </c>
      <c r="C508" s="159" t="s">
        <v>130</v>
      </c>
      <c r="E508" s="160" t="s">
        <v>132</v>
      </c>
      <c r="F508" s="152" t="s">
        <v>43</v>
      </c>
      <c r="G508" s="161">
        <v>251</v>
      </c>
      <c r="H508" s="160">
        <v>100</v>
      </c>
      <c r="I508" s="238" t="s">
        <v>1708</v>
      </c>
      <c r="J508" s="240"/>
      <c r="K508" s="241"/>
      <c r="L508" s="161">
        <f t="shared" si="67"/>
        <v>251</v>
      </c>
      <c r="M508" s="258">
        <v>18.72</v>
      </c>
      <c r="O508" s="164"/>
      <c r="P508" s="163">
        <f t="shared" si="68"/>
        <v>18.72</v>
      </c>
      <c r="Q508" s="165">
        <f t="shared" si="58"/>
        <v>4698.7199999999993</v>
      </c>
      <c r="R508" s="239"/>
      <c r="S508" s="160">
        <v>724</v>
      </c>
      <c r="T508" s="160">
        <v>18.29</v>
      </c>
    </row>
    <row r="509" spans="1:20" ht="31.5" customHeight="1" x14ac:dyDescent="0.25">
      <c r="A509" s="160">
        <v>481</v>
      </c>
      <c r="B509" s="152" t="s">
        <v>128</v>
      </c>
      <c r="C509" s="159" t="s">
        <v>127</v>
      </c>
      <c r="E509" s="160" t="s">
        <v>129</v>
      </c>
      <c r="G509" s="161">
        <v>441</v>
      </c>
      <c r="H509" s="160">
        <v>300</v>
      </c>
      <c r="I509" s="238" t="s">
        <v>1708</v>
      </c>
      <c r="J509" s="240" t="s">
        <v>1808</v>
      </c>
      <c r="K509" s="241">
        <v>390</v>
      </c>
      <c r="L509" s="161">
        <f t="shared" si="67"/>
        <v>339</v>
      </c>
      <c r="M509" s="258">
        <v>19.440000000000001</v>
      </c>
      <c r="O509" s="164"/>
      <c r="P509" s="163">
        <f t="shared" si="68"/>
        <v>19.440000000000001</v>
      </c>
      <c r="Q509" s="165">
        <f t="shared" si="58"/>
        <v>6590.1600000000008</v>
      </c>
      <c r="R509" s="239"/>
      <c r="S509" s="160">
        <v>583</v>
      </c>
      <c r="T509" s="160">
        <v>19.010000000000002</v>
      </c>
    </row>
    <row r="510" spans="1:20" ht="31.5" customHeight="1" x14ac:dyDescent="0.25">
      <c r="A510" s="160">
        <v>482</v>
      </c>
      <c r="B510" s="152" t="s">
        <v>126</v>
      </c>
      <c r="C510" s="159" t="s">
        <v>125</v>
      </c>
      <c r="E510" s="160" t="s">
        <v>1510</v>
      </c>
      <c r="G510" s="161">
        <v>1880</v>
      </c>
      <c r="H510" s="160">
        <v>63</v>
      </c>
      <c r="I510" s="238" t="s">
        <v>1708</v>
      </c>
      <c r="J510" s="240"/>
      <c r="K510" s="241"/>
      <c r="L510" s="161">
        <f t="shared" si="67"/>
        <v>1880</v>
      </c>
      <c r="M510" s="258">
        <v>16.22</v>
      </c>
      <c r="O510" s="164"/>
      <c r="P510" s="163">
        <f t="shared" si="68"/>
        <v>16.22</v>
      </c>
      <c r="Q510" s="165">
        <f t="shared" si="58"/>
        <v>30493.599999999999</v>
      </c>
      <c r="R510" s="239" t="s">
        <v>1809</v>
      </c>
      <c r="S510" s="160">
        <v>1734</v>
      </c>
      <c r="T510" s="160">
        <v>13.8</v>
      </c>
    </row>
    <row r="511" spans="1:20" ht="31.5" customHeight="1" x14ac:dyDescent="0.25">
      <c r="A511" s="160">
        <v>483</v>
      </c>
      <c r="B511" s="152" t="s">
        <v>123</v>
      </c>
      <c r="C511" s="159" t="s">
        <v>122</v>
      </c>
      <c r="D511" s="151" t="s">
        <v>28</v>
      </c>
      <c r="E511" s="160" t="s">
        <v>21</v>
      </c>
      <c r="F511" s="152" t="s">
        <v>124</v>
      </c>
      <c r="G511" s="161">
        <v>671</v>
      </c>
      <c r="H511" s="160">
        <v>150</v>
      </c>
      <c r="I511" s="238" t="s">
        <v>1708</v>
      </c>
      <c r="J511" s="240"/>
      <c r="K511" s="241"/>
      <c r="L511" s="161">
        <f t="shared" si="67"/>
        <v>671</v>
      </c>
      <c r="M511" s="258">
        <v>24.44</v>
      </c>
      <c r="O511" s="164"/>
      <c r="P511" s="163">
        <f t="shared" si="68"/>
        <v>24.44</v>
      </c>
      <c r="Q511" s="165">
        <f t="shared" si="58"/>
        <v>16399.240000000002</v>
      </c>
      <c r="R511" s="239"/>
      <c r="S511" s="160">
        <v>913</v>
      </c>
      <c r="T511" s="160">
        <v>21.44</v>
      </c>
    </row>
    <row r="512" spans="1:20" ht="31.5" customHeight="1" x14ac:dyDescent="0.25">
      <c r="A512" s="160">
        <v>484</v>
      </c>
      <c r="B512" s="152" t="s">
        <v>120</v>
      </c>
      <c r="C512" s="159" t="s">
        <v>1576</v>
      </c>
      <c r="D512" s="151" t="s">
        <v>28</v>
      </c>
      <c r="E512" s="160" t="s">
        <v>94</v>
      </c>
      <c r="F512" s="152" t="s">
        <v>121</v>
      </c>
      <c r="G512" s="161">
        <v>396</v>
      </c>
      <c r="H512" s="160">
        <v>210</v>
      </c>
      <c r="I512" s="238" t="s">
        <v>1708</v>
      </c>
      <c r="J512" s="240"/>
      <c r="K512" s="241"/>
      <c r="L512" s="161">
        <f t="shared" si="67"/>
        <v>396</v>
      </c>
      <c r="M512" s="258">
        <v>41.09</v>
      </c>
      <c r="O512" s="164"/>
      <c r="P512" s="163">
        <f t="shared" si="68"/>
        <v>41.09</v>
      </c>
      <c r="Q512" s="165">
        <f t="shared" si="58"/>
        <v>16271.640000000001</v>
      </c>
      <c r="R512" s="239"/>
      <c r="S512" s="160">
        <v>507</v>
      </c>
      <c r="T512" s="160">
        <v>39.28</v>
      </c>
    </row>
    <row r="513" spans="1:20" ht="31.5" customHeight="1" x14ac:dyDescent="0.25">
      <c r="A513" s="160">
        <v>485</v>
      </c>
      <c r="B513" s="63" t="s">
        <v>118</v>
      </c>
      <c r="C513" s="204" t="s">
        <v>1577</v>
      </c>
      <c r="D513" s="61" t="s">
        <v>28</v>
      </c>
      <c r="E513" s="62" t="s">
        <v>119</v>
      </c>
      <c r="F513" s="152" t="s">
        <v>91</v>
      </c>
      <c r="G513" s="161">
        <v>1323</v>
      </c>
      <c r="H513" s="160">
        <v>200</v>
      </c>
      <c r="I513" s="238" t="s">
        <v>1708</v>
      </c>
      <c r="J513" s="240"/>
      <c r="K513" s="241"/>
      <c r="L513" s="161">
        <f t="shared" si="67"/>
        <v>1323</v>
      </c>
      <c r="M513" s="258">
        <v>15.46</v>
      </c>
      <c r="O513" s="164"/>
      <c r="P513" s="163">
        <f t="shared" si="68"/>
        <v>15.46</v>
      </c>
      <c r="Q513" s="165">
        <f t="shared" si="58"/>
        <v>20453.580000000002</v>
      </c>
      <c r="R513" s="239" t="s">
        <v>1787</v>
      </c>
      <c r="S513" s="160">
        <v>386</v>
      </c>
      <c r="T513" s="160">
        <v>12.81</v>
      </c>
    </row>
    <row r="514" spans="1:20" ht="31.5" customHeight="1" x14ac:dyDescent="0.25">
      <c r="A514" s="160">
        <v>486</v>
      </c>
      <c r="B514" s="63" t="s">
        <v>1462</v>
      </c>
      <c r="C514" s="204" t="s">
        <v>1641</v>
      </c>
      <c r="D514" s="61"/>
      <c r="E514" s="62" t="s">
        <v>1640</v>
      </c>
      <c r="G514" s="161">
        <v>393</v>
      </c>
      <c r="H514" s="160">
        <v>20</v>
      </c>
      <c r="I514" s="238" t="s">
        <v>1708</v>
      </c>
      <c r="J514" s="240"/>
      <c r="K514" s="241"/>
      <c r="L514" s="161">
        <f t="shared" si="67"/>
        <v>393</v>
      </c>
      <c r="M514" s="258">
        <v>15.1</v>
      </c>
      <c r="O514" s="164"/>
      <c r="P514" s="163">
        <f t="shared" si="68"/>
        <v>15.1</v>
      </c>
      <c r="Q514" s="165">
        <f t="shared" si="58"/>
        <v>5934.3</v>
      </c>
      <c r="R514" s="239"/>
    </row>
    <row r="515" spans="1:20" ht="31.5" customHeight="1" x14ac:dyDescent="0.25">
      <c r="A515" s="160">
        <v>487</v>
      </c>
      <c r="B515" s="152" t="s">
        <v>117</v>
      </c>
      <c r="C515" s="159" t="s">
        <v>116</v>
      </c>
      <c r="D515" s="151" t="s">
        <v>75</v>
      </c>
      <c r="E515" s="160" t="s">
        <v>113</v>
      </c>
      <c r="F515" s="152" t="s">
        <v>112</v>
      </c>
      <c r="G515" s="161">
        <v>61</v>
      </c>
      <c r="H515" s="160">
        <v>200</v>
      </c>
      <c r="I515" s="238" t="s">
        <v>1708</v>
      </c>
      <c r="J515" s="240"/>
      <c r="K515" s="241"/>
      <c r="L515" s="161">
        <f t="shared" si="67"/>
        <v>61</v>
      </c>
      <c r="M515" s="258">
        <v>44.73</v>
      </c>
      <c r="O515" s="164"/>
      <c r="P515" s="163">
        <f t="shared" si="68"/>
        <v>44.73</v>
      </c>
      <c r="Q515" s="165">
        <f t="shared" si="58"/>
        <v>2728.5299999999997</v>
      </c>
      <c r="R515" s="239"/>
      <c r="S515" s="160">
        <v>785</v>
      </c>
      <c r="T515" s="160">
        <v>38.61</v>
      </c>
    </row>
    <row r="516" spans="1:20" ht="31.5" customHeight="1" x14ac:dyDescent="0.25">
      <c r="A516" s="160">
        <v>488</v>
      </c>
      <c r="B516" s="152" t="s">
        <v>115</v>
      </c>
      <c r="C516" s="159" t="s">
        <v>114</v>
      </c>
      <c r="D516" s="151" t="s">
        <v>75</v>
      </c>
      <c r="E516" s="160" t="s">
        <v>113</v>
      </c>
      <c r="F516" s="152" t="s">
        <v>112</v>
      </c>
      <c r="G516" s="161">
        <v>62</v>
      </c>
      <c r="H516" s="160">
        <v>200</v>
      </c>
      <c r="I516" s="238" t="s">
        <v>1708</v>
      </c>
      <c r="J516" s="240"/>
      <c r="K516" s="241"/>
      <c r="L516" s="161">
        <f t="shared" si="67"/>
        <v>62</v>
      </c>
      <c r="M516" s="258">
        <v>44.73</v>
      </c>
      <c r="O516" s="164"/>
      <c r="P516" s="163">
        <f t="shared" si="68"/>
        <v>44.73</v>
      </c>
      <c r="Q516" s="165">
        <f t="shared" si="58"/>
        <v>2773.2599999999998</v>
      </c>
      <c r="R516" s="239"/>
    </row>
    <row r="517" spans="1:20" ht="31.5" customHeight="1" x14ac:dyDescent="0.25">
      <c r="A517" s="160">
        <v>489</v>
      </c>
      <c r="B517" s="152" t="s">
        <v>111</v>
      </c>
      <c r="C517" s="159" t="s">
        <v>110</v>
      </c>
      <c r="D517" s="151" t="s">
        <v>75</v>
      </c>
      <c r="E517" s="160" t="s">
        <v>113</v>
      </c>
      <c r="F517" s="152" t="s">
        <v>112</v>
      </c>
      <c r="G517" s="161">
        <v>114</v>
      </c>
      <c r="H517" s="160">
        <v>200</v>
      </c>
      <c r="I517" s="238" t="s">
        <v>1708</v>
      </c>
      <c r="J517" s="240"/>
      <c r="K517" s="241"/>
      <c r="L517" s="161">
        <f t="shared" si="67"/>
        <v>114</v>
      </c>
      <c r="M517" s="258">
        <v>44.73</v>
      </c>
      <c r="O517" s="164"/>
      <c r="P517" s="163">
        <f t="shared" si="68"/>
        <v>44.73</v>
      </c>
      <c r="Q517" s="165">
        <f t="shared" si="58"/>
        <v>5099.2199999999993</v>
      </c>
      <c r="R517" s="239"/>
    </row>
    <row r="518" spans="1:20" ht="31.5" customHeight="1" x14ac:dyDescent="0.25">
      <c r="A518" s="160">
        <v>490</v>
      </c>
      <c r="B518" s="152" t="s">
        <v>108</v>
      </c>
      <c r="C518" s="159" t="s">
        <v>107</v>
      </c>
      <c r="D518" s="151" t="s">
        <v>75</v>
      </c>
      <c r="E518" s="160" t="s">
        <v>109</v>
      </c>
      <c r="G518" s="161">
        <v>94</v>
      </c>
      <c r="H518" s="160">
        <v>96</v>
      </c>
      <c r="I518" s="238" t="s">
        <v>1708</v>
      </c>
      <c r="J518" s="240"/>
      <c r="K518" s="241"/>
      <c r="L518" s="161">
        <f t="shared" si="67"/>
        <v>94</v>
      </c>
      <c r="M518" s="258">
        <v>15.24</v>
      </c>
      <c r="O518" s="164"/>
      <c r="P518" s="163">
        <f t="shared" si="68"/>
        <v>15.24</v>
      </c>
      <c r="Q518" s="165">
        <f t="shared" si="58"/>
        <v>1432.56</v>
      </c>
      <c r="R518" s="239"/>
      <c r="S518" s="160">
        <v>698</v>
      </c>
      <c r="T518" s="160">
        <v>12.5</v>
      </c>
    </row>
    <row r="519" spans="1:20" ht="31.5" customHeight="1" x14ac:dyDescent="0.25">
      <c r="A519" s="160">
        <v>491</v>
      </c>
      <c r="B519" s="152" t="s">
        <v>106</v>
      </c>
      <c r="C519" s="159" t="s">
        <v>105</v>
      </c>
      <c r="D519" s="151" t="s">
        <v>10</v>
      </c>
      <c r="E519" s="160" t="s">
        <v>1511</v>
      </c>
      <c r="F519" s="152" t="s">
        <v>100</v>
      </c>
      <c r="G519" s="161">
        <v>3468</v>
      </c>
      <c r="H519" s="160">
        <v>72</v>
      </c>
      <c r="I519" s="238" t="s">
        <v>1708</v>
      </c>
      <c r="J519" s="240"/>
      <c r="K519" s="241"/>
      <c r="L519" s="161">
        <f t="shared" si="67"/>
        <v>3468</v>
      </c>
      <c r="M519" s="258">
        <v>18.87</v>
      </c>
      <c r="O519" s="164"/>
      <c r="P519" s="163">
        <f t="shared" si="68"/>
        <v>18.87</v>
      </c>
      <c r="Q519" s="165">
        <f t="shared" si="58"/>
        <v>65441.16</v>
      </c>
      <c r="R519" s="239"/>
      <c r="S519" s="160">
        <v>5219</v>
      </c>
      <c r="T519" s="160">
        <v>17.989999999999998</v>
      </c>
    </row>
    <row r="520" spans="1:20" ht="31.5" customHeight="1" x14ac:dyDescent="0.25">
      <c r="A520" s="160">
        <v>492</v>
      </c>
      <c r="B520" s="152" t="s">
        <v>104</v>
      </c>
      <c r="C520" s="159" t="s">
        <v>103</v>
      </c>
      <c r="D520" s="151" t="s">
        <v>10</v>
      </c>
      <c r="E520" s="160" t="s">
        <v>1511</v>
      </c>
      <c r="F520" s="152" t="s">
        <v>100</v>
      </c>
      <c r="G520" s="161">
        <v>476</v>
      </c>
      <c r="H520" s="160">
        <v>72</v>
      </c>
      <c r="I520" s="238" t="s">
        <v>1708</v>
      </c>
      <c r="J520" s="240"/>
      <c r="K520" s="241"/>
      <c r="L520" s="161">
        <f t="shared" si="67"/>
        <v>476</v>
      </c>
      <c r="M520" s="258">
        <v>18.87</v>
      </c>
      <c r="O520" s="164"/>
      <c r="P520" s="163">
        <f t="shared" si="68"/>
        <v>18.87</v>
      </c>
      <c r="Q520" s="165">
        <f t="shared" si="58"/>
        <v>8982.1200000000008</v>
      </c>
      <c r="R520" s="239"/>
      <c r="S520" s="160">
        <v>725</v>
      </c>
      <c r="T520" s="160">
        <v>17.989999999999998</v>
      </c>
    </row>
    <row r="521" spans="1:20" ht="31.5" customHeight="1" x14ac:dyDescent="0.25">
      <c r="A521" s="160">
        <v>493</v>
      </c>
      <c r="B521" s="152" t="s">
        <v>102</v>
      </c>
      <c r="C521" s="159" t="s">
        <v>101</v>
      </c>
      <c r="D521" s="151" t="s">
        <v>10</v>
      </c>
      <c r="E521" s="160" t="s">
        <v>1511</v>
      </c>
      <c r="F521" s="152" t="s">
        <v>100</v>
      </c>
      <c r="G521" s="161">
        <v>3489</v>
      </c>
      <c r="H521" s="160">
        <v>72</v>
      </c>
      <c r="I521" s="238" t="s">
        <v>1708</v>
      </c>
      <c r="J521" s="240"/>
      <c r="K521" s="241"/>
      <c r="L521" s="161">
        <f t="shared" si="67"/>
        <v>3489</v>
      </c>
      <c r="M521" s="258">
        <v>18.87</v>
      </c>
      <c r="O521" s="164"/>
      <c r="P521" s="163">
        <f t="shared" si="68"/>
        <v>18.87</v>
      </c>
      <c r="Q521" s="165">
        <f t="shared" si="58"/>
        <v>65837.430000000008</v>
      </c>
      <c r="R521" s="239"/>
      <c r="S521" s="160">
        <v>5835</v>
      </c>
      <c r="T521" s="160">
        <v>17.989999999999998</v>
      </c>
    </row>
    <row r="522" spans="1:20" ht="31.5" customHeight="1" x14ac:dyDescent="0.25">
      <c r="A522" s="160">
        <v>494</v>
      </c>
      <c r="B522" s="152" t="s">
        <v>99</v>
      </c>
      <c r="C522" s="159" t="s">
        <v>98</v>
      </c>
      <c r="D522" s="151" t="s">
        <v>10</v>
      </c>
      <c r="E522" s="160" t="s">
        <v>1511</v>
      </c>
      <c r="F522" s="152" t="s">
        <v>100</v>
      </c>
      <c r="G522" s="161">
        <v>1703</v>
      </c>
      <c r="H522" s="160">
        <v>72</v>
      </c>
      <c r="I522" s="238" t="s">
        <v>1708</v>
      </c>
      <c r="J522" s="240"/>
      <c r="K522" s="241"/>
      <c r="L522" s="161">
        <f t="shared" si="67"/>
        <v>1703</v>
      </c>
      <c r="M522" s="258">
        <v>18.87</v>
      </c>
      <c r="O522" s="164"/>
      <c r="P522" s="163">
        <f t="shared" si="68"/>
        <v>18.87</v>
      </c>
      <c r="Q522" s="165">
        <f t="shared" si="58"/>
        <v>32135.61</v>
      </c>
      <c r="R522" s="239"/>
      <c r="S522" s="160">
        <v>3396</v>
      </c>
      <c r="T522" s="160">
        <v>17.989999999999998</v>
      </c>
    </row>
    <row r="523" spans="1:20" ht="31.5" customHeight="1" x14ac:dyDescent="0.25">
      <c r="A523" s="160">
        <v>495</v>
      </c>
      <c r="B523" s="152" t="s">
        <v>96</v>
      </c>
      <c r="C523" s="159" t="s">
        <v>95</v>
      </c>
      <c r="D523" s="151" t="s">
        <v>67</v>
      </c>
      <c r="E523" s="160" t="s">
        <v>97</v>
      </c>
      <c r="F523" s="152" t="s">
        <v>43</v>
      </c>
      <c r="G523" s="161">
        <v>147</v>
      </c>
      <c r="H523" s="160">
        <v>120</v>
      </c>
      <c r="I523" s="238" t="s">
        <v>1708</v>
      </c>
      <c r="J523" s="240"/>
      <c r="K523" s="241"/>
      <c r="L523" s="161">
        <f t="shared" si="67"/>
        <v>147</v>
      </c>
      <c r="M523" s="258">
        <v>22.88</v>
      </c>
      <c r="O523" s="164"/>
      <c r="P523" s="163">
        <f t="shared" si="68"/>
        <v>22.88</v>
      </c>
      <c r="Q523" s="165">
        <f t="shared" si="58"/>
        <v>3363.3599999999997</v>
      </c>
      <c r="R523" s="239"/>
      <c r="S523" s="160">
        <v>333</v>
      </c>
      <c r="T523" s="160">
        <v>22.35</v>
      </c>
    </row>
    <row r="524" spans="1:20" ht="31.5" customHeight="1" x14ac:dyDescent="0.25">
      <c r="A524" s="160">
        <v>496</v>
      </c>
      <c r="B524" s="152" t="s">
        <v>1339</v>
      </c>
      <c r="C524" s="67" t="s">
        <v>1340</v>
      </c>
      <c r="D524" s="151" t="s">
        <v>1265</v>
      </c>
      <c r="E524" s="160" t="s">
        <v>1336</v>
      </c>
      <c r="F524" s="152" t="s">
        <v>1335</v>
      </c>
      <c r="G524" s="161">
        <v>250</v>
      </c>
      <c r="H524" s="160">
        <v>96</v>
      </c>
      <c r="I524" s="238" t="s">
        <v>1708</v>
      </c>
      <c r="J524" s="240"/>
      <c r="K524" s="241"/>
      <c r="L524" s="161">
        <f t="shared" si="67"/>
        <v>250</v>
      </c>
      <c r="M524" s="258">
        <v>19.84</v>
      </c>
      <c r="O524" s="164"/>
      <c r="P524" s="163">
        <f t="shared" si="68"/>
        <v>19.84</v>
      </c>
      <c r="Q524" s="165">
        <f t="shared" ref="Q524:Q569" si="69">M524*L524</f>
        <v>4960</v>
      </c>
      <c r="R524" s="239"/>
    </row>
    <row r="525" spans="1:20" ht="31.5" customHeight="1" x14ac:dyDescent="0.25">
      <c r="A525" s="160">
        <v>497</v>
      </c>
      <c r="B525" s="152" t="s">
        <v>1338</v>
      </c>
      <c r="C525" s="67" t="s">
        <v>1337</v>
      </c>
      <c r="D525" s="151" t="s">
        <v>1265</v>
      </c>
      <c r="E525" s="160" t="s">
        <v>1336</v>
      </c>
      <c r="F525" s="152" t="s">
        <v>1335</v>
      </c>
      <c r="G525" s="161">
        <v>260</v>
      </c>
      <c r="H525" s="160">
        <v>96</v>
      </c>
      <c r="I525" s="238" t="s">
        <v>1708</v>
      </c>
      <c r="J525" s="240"/>
      <c r="K525" s="241"/>
      <c r="L525" s="161">
        <f t="shared" si="67"/>
        <v>260</v>
      </c>
      <c r="M525" s="258">
        <v>19.84</v>
      </c>
      <c r="O525" s="164"/>
      <c r="P525" s="163">
        <f t="shared" si="68"/>
        <v>19.84</v>
      </c>
      <c r="Q525" s="165">
        <f t="shared" si="69"/>
        <v>5158.3999999999996</v>
      </c>
      <c r="R525" s="239"/>
    </row>
    <row r="526" spans="1:20" ht="31.5" customHeight="1" x14ac:dyDescent="0.25">
      <c r="A526" s="160">
        <v>498</v>
      </c>
      <c r="B526" s="83" t="s">
        <v>1458</v>
      </c>
      <c r="C526" s="66" t="s">
        <v>1459</v>
      </c>
      <c r="D526" s="77" t="s">
        <v>75</v>
      </c>
      <c r="E526" s="84" t="s">
        <v>1460</v>
      </c>
      <c r="F526" s="105" t="s">
        <v>1461</v>
      </c>
      <c r="G526" s="161">
        <v>1505</v>
      </c>
      <c r="H526" s="160">
        <v>144</v>
      </c>
      <c r="I526" s="238" t="s">
        <v>1708</v>
      </c>
      <c r="J526" s="240"/>
      <c r="K526" s="241"/>
      <c r="L526" s="161">
        <f t="shared" si="67"/>
        <v>1505</v>
      </c>
      <c r="M526" s="258">
        <v>51.43</v>
      </c>
      <c r="O526" s="164"/>
      <c r="P526" s="163">
        <f t="shared" si="68"/>
        <v>51.43</v>
      </c>
      <c r="Q526" s="165">
        <f t="shared" si="69"/>
        <v>77402.149999999994</v>
      </c>
      <c r="R526" s="239"/>
    </row>
    <row r="527" spans="1:20" ht="31.5" customHeight="1" x14ac:dyDescent="0.25">
      <c r="A527" s="160">
        <v>499</v>
      </c>
      <c r="B527" s="222" t="s">
        <v>1341</v>
      </c>
      <c r="C527" s="70" t="s">
        <v>1342</v>
      </c>
      <c r="D527" s="71" t="s">
        <v>1330</v>
      </c>
      <c r="E527" s="81" t="s">
        <v>1343</v>
      </c>
      <c r="F527" s="152" t="s">
        <v>1335</v>
      </c>
      <c r="G527" s="161">
        <v>449</v>
      </c>
      <c r="H527" s="160">
        <v>104</v>
      </c>
      <c r="I527" s="238" t="s">
        <v>1708</v>
      </c>
      <c r="J527" s="240"/>
      <c r="K527" s="241"/>
      <c r="L527" s="161">
        <f t="shared" si="67"/>
        <v>449</v>
      </c>
      <c r="M527" s="258">
        <v>27.26</v>
      </c>
      <c r="O527" s="164"/>
      <c r="P527" s="163">
        <f t="shared" si="68"/>
        <v>27.26</v>
      </c>
      <c r="Q527" s="165">
        <f t="shared" si="69"/>
        <v>12239.740000000002</v>
      </c>
      <c r="R527" s="239"/>
    </row>
    <row r="528" spans="1:20" ht="31.5" customHeight="1" x14ac:dyDescent="0.25">
      <c r="A528" s="160">
        <v>500</v>
      </c>
      <c r="B528" s="152" t="s">
        <v>1281</v>
      </c>
      <c r="C528" s="67" t="s">
        <v>1282</v>
      </c>
      <c r="D528" s="151" t="s">
        <v>75</v>
      </c>
      <c r="E528" s="160" t="s">
        <v>1283</v>
      </c>
      <c r="F528" s="152" t="s">
        <v>1284</v>
      </c>
      <c r="G528" s="161">
        <v>360</v>
      </c>
      <c r="H528" s="160">
        <v>186</v>
      </c>
      <c r="I528" s="238" t="s">
        <v>1708</v>
      </c>
      <c r="J528" s="240"/>
      <c r="K528" s="241"/>
      <c r="L528" s="161">
        <f t="shared" si="67"/>
        <v>360</v>
      </c>
      <c r="M528" s="258">
        <v>35.659999999999997</v>
      </c>
      <c r="O528" s="164"/>
      <c r="P528" s="163">
        <f t="shared" si="68"/>
        <v>35.659999999999997</v>
      </c>
      <c r="Q528" s="165">
        <f t="shared" si="69"/>
        <v>12837.599999999999</v>
      </c>
      <c r="R528" s="239"/>
    </row>
    <row r="529" spans="1:20" ht="31.5" customHeight="1" x14ac:dyDescent="0.25">
      <c r="A529" s="160">
        <v>501</v>
      </c>
      <c r="B529" s="152" t="s">
        <v>93</v>
      </c>
      <c r="C529" s="159" t="s">
        <v>1578</v>
      </c>
      <c r="D529" s="151" t="s">
        <v>28</v>
      </c>
      <c r="E529" s="160" t="s">
        <v>94</v>
      </c>
      <c r="F529" s="152" t="s">
        <v>43</v>
      </c>
      <c r="G529" s="161">
        <v>720</v>
      </c>
      <c r="H529" s="160">
        <v>210</v>
      </c>
      <c r="I529" s="238" t="s">
        <v>1708</v>
      </c>
      <c r="J529" s="240"/>
      <c r="K529" s="241"/>
      <c r="L529" s="161">
        <f t="shared" si="67"/>
        <v>720</v>
      </c>
      <c r="M529" s="258">
        <v>41.09</v>
      </c>
      <c r="O529" s="164"/>
      <c r="P529" s="163">
        <f t="shared" si="68"/>
        <v>41.09</v>
      </c>
      <c r="Q529" s="165">
        <f t="shared" si="69"/>
        <v>29584.800000000003</v>
      </c>
      <c r="R529" s="239"/>
      <c r="S529" s="160">
        <v>571</v>
      </c>
      <c r="T529" s="160">
        <v>39.28</v>
      </c>
    </row>
    <row r="530" spans="1:20" ht="31.5" customHeight="1" x14ac:dyDescent="0.25">
      <c r="A530" s="160">
        <v>502</v>
      </c>
      <c r="B530" s="152" t="s">
        <v>90</v>
      </c>
      <c r="C530" s="159" t="s">
        <v>89</v>
      </c>
      <c r="D530" s="151" t="s">
        <v>1265</v>
      </c>
      <c r="E530" s="160" t="s">
        <v>92</v>
      </c>
      <c r="F530" s="152" t="s">
        <v>91</v>
      </c>
      <c r="G530" s="161">
        <v>370</v>
      </c>
      <c r="H530" s="160">
        <v>120</v>
      </c>
      <c r="I530" s="238" t="s">
        <v>1708</v>
      </c>
      <c r="J530" s="240"/>
      <c r="K530" s="241"/>
      <c r="L530" s="161">
        <f t="shared" si="67"/>
        <v>370</v>
      </c>
      <c r="M530" s="258">
        <v>29.33</v>
      </c>
      <c r="O530" s="164"/>
      <c r="P530" s="163">
        <f t="shared" si="68"/>
        <v>29.33</v>
      </c>
      <c r="Q530" s="165">
        <f t="shared" si="69"/>
        <v>10852.099999999999</v>
      </c>
      <c r="R530" s="239"/>
      <c r="S530" s="160">
        <v>361</v>
      </c>
      <c r="T530" s="160">
        <v>28.98</v>
      </c>
    </row>
    <row r="531" spans="1:20" ht="31.5" customHeight="1" x14ac:dyDescent="0.25">
      <c r="A531" s="160">
        <v>503</v>
      </c>
      <c r="B531" s="152" t="s">
        <v>87</v>
      </c>
      <c r="C531" s="159" t="s">
        <v>1579</v>
      </c>
      <c r="D531" s="151" t="s">
        <v>28</v>
      </c>
      <c r="E531" s="160" t="s">
        <v>88</v>
      </c>
      <c r="F531" s="152" t="s">
        <v>43</v>
      </c>
      <c r="G531" s="161">
        <v>206</v>
      </c>
      <c r="H531" s="160">
        <v>96</v>
      </c>
      <c r="I531" s="238" t="s">
        <v>1708</v>
      </c>
      <c r="J531" s="240"/>
      <c r="K531" s="241"/>
      <c r="L531" s="161">
        <f t="shared" si="67"/>
        <v>206</v>
      </c>
      <c r="M531" s="258">
        <v>26.27</v>
      </c>
      <c r="O531" s="164"/>
      <c r="P531" s="163">
        <f t="shared" si="68"/>
        <v>26.27</v>
      </c>
      <c r="Q531" s="165">
        <f t="shared" si="69"/>
        <v>5411.62</v>
      </c>
      <c r="R531" s="239"/>
      <c r="S531" s="160">
        <v>211</v>
      </c>
      <c r="T531" s="160">
        <v>25.16</v>
      </c>
    </row>
    <row r="532" spans="1:20" ht="31.5" customHeight="1" x14ac:dyDescent="0.25">
      <c r="A532" s="160">
        <v>504</v>
      </c>
      <c r="B532" s="191" t="s">
        <v>84</v>
      </c>
      <c r="C532" s="192" t="s">
        <v>83</v>
      </c>
      <c r="D532" s="151" t="s">
        <v>28</v>
      </c>
      <c r="E532" s="160" t="s">
        <v>86</v>
      </c>
      <c r="F532" s="152" t="s">
        <v>85</v>
      </c>
      <c r="G532" s="161">
        <v>2078</v>
      </c>
      <c r="H532" s="160">
        <v>24</v>
      </c>
      <c r="I532" s="238" t="s">
        <v>1708</v>
      </c>
      <c r="J532" s="240"/>
      <c r="K532" s="241"/>
      <c r="L532" s="161">
        <f t="shared" si="67"/>
        <v>2078</v>
      </c>
      <c r="M532" s="258">
        <v>51.77</v>
      </c>
      <c r="O532" s="163">
        <v>19.350000000000001</v>
      </c>
      <c r="P532" s="163">
        <f t="shared" si="68"/>
        <v>32.42</v>
      </c>
      <c r="Q532" s="165">
        <f t="shared" si="69"/>
        <v>107578.06000000001</v>
      </c>
      <c r="R532" s="239"/>
      <c r="S532" s="160">
        <v>3055</v>
      </c>
      <c r="T532" s="160">
        <v>52.78</v>
      </c>
    </row>
    <row r="533" spans="1:20" ht="31.5" customHeight="1" x14ac:dyDescent="0.25">
      <c r="A533" s="160">
        <v>505</v>
      </c>
      <c r="B533" s="152" t="s">
        <v>1401</v>
      </c>
      <c r="C533" s="159" t="s">
        <v>1399</v>
      </c>
      <c r="E533" s="160" t="s">
        <v>1398</v>
      </c>
      <c r="F533" s="152" t="s">
        <v>1400</v>
      </c>
      <c r="G533" s="161">
        <v>175</v>
      </c>
      <c r="H533" s="160">
        <v>72</v>
      </c>
      <c r="I533" s="238" t="s">
        <v>1708</v>
      </c>
      <c r="J533" s="240"/>
      <c r="K533" s="241"/>
      <c r="L533" s="161">
        <f t="shared" si="67"/>
        <v>175</v>
      </c>
      <c r="M533" s="258">
        <v>34.44</v>
      </c>
      <c r="O533" s="164"/>
      <c r="P533" s="163">
        <f t="shared" si="68"/>
        <v>34.44</v>
      </c>
      <c r="Q533" s="165">
        <f t="shared" si="69"/>
        <v>6027</v>
      </c>
      <c r="R533" s="239"/>
    </row>
    <row r="534" spans="1:20" ht="31.5" customHeight="1" x14ac:dyDescent="0.25">
      <c r="A534" s="160">
        <v>506</v>
      </c>
      <c r="B534" s="152" t="s">
        <v>1402</v>
      </c>
      <c r="C534" s="159" t="s">
        <v>1403</v>
      </c>
      <c r="E534" s="160" t="s">
        <v>1398</v>
      </c>
      <c r="F534" s="152" t="s">
        <v>1400</v>
      </c>
      <c r="G534" s="161">
        <v>225</v>
      </c>
      <c r="H534" s="160">
        <v>72</v>
      </c>
      <c r="I534" s="238" t="s">
        <v>1708</v>
      </c>
      <c r="J534" s="240"/>
      <c r="K534" s="241"/>
      <c r="L534" s="161">
        <f t="shared" si="67"/>
        <v>225</v>
      </c>
      <c r="M534" s="258">
        <v>34.44</v>
      </c>
      <c r="O534" s="164"/>
      <c r="P534" s="163">
        <f t="shared" si="68"/>
        <v>34.44</v>
      </c>
      <c r="Q534" s="165">
        <f t="shared" si="69"/>
        <v>7748.9999999999991</v>
      </c>
      <c r="R534" s="239"/>
    </row>
    <row r="535" spans="1:20" ht="31.5" customHeight="1" x14ac:dyDescent="0.25">
      <c r="A535" s="160">
        <v>507</v>
      </c>
      <c r="B535" s="152" t="s">
        <v>82</v>
      </c>
      <c r="C535" s="66" t="s">
        <v>1580</v>
      </c>
      <c r="D535" s="151" t="s">
        <v>28</v>
      </c>
      <c r="E535" s="160" t="s">
        <v>1512</v>
      </c>
      <c r="F535" s="152" t="s">
        <v>43</v>
      </c>
      <c r="G535" s="161">
        <v>569</v>
      </c>
      <c r="H535" s="160">
        <v>96</v>
      </c>
      <c r="I535" s="238" t="s">
        <v>1708</v>
      </c>
      <c r="J535" s="240"/>
      <c r="K535" s="241"/>
      <c r="L535" s="161">
        <f t="shared" si="67"/>
        <v>569</v>
      </c>
      <c r="M535" s="258">
        <v>29.08</v>
      </c>
      <c r="O535" s="164"/>
      <c r="P535" s="163">
        <f t="shared" si="68"/>
        <v>29.08</v>
      </c>
      <c r="Q535" s="165">
        <f t="shared" si="69"/>
        <v>16546.52</v>
      </c>
      <c r="R535" s="239"/>
      <c r="S535" s="160">
        <v>508</v>
      </c>
      <c r="T535" s="160">
        <v>25.84</v>
      </c>
    </row>
    <row r="536" spans="1:20" ht="31.5" customHeight="1" x14ac:dyDescent="0.25">
      <c r="A536" s="160">
        <v>508</v>
      </c>
      <c r="B536" s="152" t="s">
        <v>81</v>
      </c>
      <c r="C536" s="159" t="s">
        <v>1581</v>
      </c>
      <c r="D536" s="151" t="s">
        <v>28</v>
      </c>
      <c r="E536" s="160" t="s">
        <v>1512</v>
      </c>
      <c r="F536" s="152" t="s">
        <v>43</v>
      </c>
      <c r="G536" s="161">
        <v>355</v>
      </c>
      <c r="H536" s="160">
        <v>96</v>
      </c>
      <c r="I536" s="238" t="s">
        <v>1708</v>
      </c>
      <c r="J536" s="240"/>
      <c r="K536" s="241"/>
      <c r="L536" s="161">
        <f t="shared" si="67"/>
        <v>355</v>
      </c>
      <c r="M536" s="258">
        <v>29.08</v>
      </c>
      <c r="O536" s="164"/>
      <c r="P536" s="163">
        <f t="shared" si="68"/>
        <v>29.08</v>
      </c>
      <c r="Q536" s="165">
        <f t="shared" si="69"/>
        <v>10323.4</v>
      </c>
      <c r="R536" s="239"/>
      <c r="S536" s="160">
        <v>979</v>
      </c>
      <c r="T536" s="160">
        <v>25.84</v>
      </c>
    </row>
    <row r="537" spans="1:20" ht="31.5" customHeight="1" x14ac:dyDescent="0.25">
      <c r="A537" s="160">
        <v>509</v>
      </c>
      <c r="B537" s="152" t="s">
        <v>80</v>
      </c>
      <c r="C537" s="66" t="s">
        <v>1582</v>
      </c>
      <c r="D537" s="151" t="s">
        <v>28</v>
      </c>
      <c r="E537" s="160" t="s">
        <v>1512</v>
      </c>
      <c r="F537" s="152" t="s">
        <v>43</v>
      </c>
      <c r="G537" s="161">
        <v>668</v>
      </c>
      <c r="H537" s="160">
        <v>96</v>
      </c>
      <c r="I537" s="238" t="s">
        <v>1708</v>
      </c>
      <c r="J537" s="240"/>
      <c r="K537" s="241"/>
      <c r="L537" s="161">
        <f t="shared" si="67"/>
        <v>668</v>
      </c>
      <c r="M537" s="258">
        <v>29.08</v>
      </c>
      <c r="O537" s="164"/>
      <c r="P537" s="163">
        <f t="shared" si="68"/>
        <v>29.08</v>
      </c>
      <c r="Q537" s="165">
        <f t="shared" si="69"/>
        <v>19425.439999999999</v>
      </c>
      <c r="R537" s="239"/>
    </row>
    <row r="538" spans="1:20" ht="31.5" customHeight="1" x14ac:dyDescent="0.25">
      <c r="A538" s="160">
        <v>510</v>
      </c>
      <c r="B538" s="152" t="s">
        <v>1583</v>
      </c>
      <c r="C538" s="159" t="s">
        <v>79</v>
      </c>
      <c r="D538" s="151" t="s">
        <v>75</v>
      </c>
      <c r="E538" s="160" t="s">
        <v>1638</v>
      </c>
      <c r="G538" s="161">
        <v>1028</v>
      </c>
      <c r="H538" s="160">
        <v>300</v>
      </c>
      <c r="I538" s="238" t="s">
        <v>1708</v>
      </c>
      <c r="J538" s="240"/>
      <c r="K538" s="241"/>
      <c r="L538" s="161">
        <f t="shared" si="67"/>
        <v>1028</v>
      </c>
      <c r="M538" s="258">
        <v>47.86</v>
      </c>
      <c r="O538" s="164"/>
      <c r="P538" s="163">
        <f t="shared" si="68"/>
        <v>47.86</v>
      </c>
      <c r="Q538" s="165">
        <f t="shared" si="69"/>
        <v>49200.08</v>
      </c>
      <c r="R538" s="239"/>
      <c r="S538" s="160">
        <v>1594</v>
      </c>
      <c r="T538" s="160">
        <v>45.35</v>
      </c>
    </row>
    <row r="539" spans="1:20" ht="31.5" customHeight="1" x14ac:dyDescent="0.25">
      <c r="A539" s="160">
        <v>511</v>
      </c>
      <c r="B539" s="152" t="s">
        <v>78</v>
      </c>
      <c r="C539" s="159" t="s">
        <v>77</v>
      </c>
      <c r="D539" s="151" t="s">
        <v>75</v>
      </c>
      <c r="E539" s="160" t="s">
        <v>1638</v>
      </c>
      <c r="G539" s="161">
        <v>455</v>
      </c>
      <c r="H539" s="160">
        <v>300</v>
      </c>
      <c r="I539" s="238" t="s">
        <v>1708</v>
      </c>
      <c r="J539" s="240"/>
      <c r="K539" s="241"/>
      <c r="L539" s="161">
        <f t="shared" si="67"/>
        <v>455</v>
      </c>
      <c r="M539" s="258">
        <v>39.19</v>
      </c>
      <c r="O539" s="164"/>
      <c r="P539" s="163">
        <f t="shared" si="68"/>
        <v>39.19</v>
      </c>
      <c r="Q539" s="165">
        <f t="shared" si="69"/>
        <v>17831.45</v>
      </c>
      <c r="R539" s="239"/>
      <c r="S539" s="160">
        <v>497</v>
      </c>
      <c r="T539" s="160">
        <v>36.380000000000003</v>
      </c>
    </row>
    <row r="540" spans="1:20" ht="31.5" customHeight="1" x14ac:dyDescent="0.25">
      <c r="A540" s="160">
        <v>512</v>
      </c>
      <c r="B540" s="152" t="s">
        <v>1518</v>
      </c>
      <c r="C540" s="159" t="s">
        <v>76</v>
      </c>
      <c r="D540" s="151" t="s">
        <v>5</v>
      </c>
      <c r="E540" s="160" t="s">
        <v>1639</v>
      </c>
      <c r="G540" s="161">
        <v>707</v>
      </c>
      <c r="H540" s="160">
        <v>24</v>
      </c>
      <c r="I540" s="238" t="s">
        <v>1708</v>
      </c>
      <c r="J540" s="240"/>
      <c r="K540" s="241"/>
      <c r="L540" s="161">
        <f t="shared" si="67"/>
        <v>707</v>
      </c>
      <c r="M540" s="258">
        <v>10.72</v>
      </c>
      <c r="O540" s="164"/>
      <c r="P540" s="163">
        <f t="shared" si="68"/>
        <v>10.72</v>
      </c>
      <c r="Q540" s="165">
        <f t="shared" si="69"/>
        <v>7579.0400000000009</v>
      </c>
      <c r="R540" s="239"/>
      <c r="S540" s="160">
        <v>1118</v>
      </c>
      <c r="T540" s="160">
        <v>10.47</v>
      </c>
    </row>
    <row r="541" spans="1:20" ht="31.5" customHeight="1" x14ac:dyDescent="0.25">
      <c r="A541" s="160">
        <v>513</v>
      </c>
      <c r="B541" s="152" t="s">
        <v>73</v>
      </c>
      <c r="C541" s="159" t="s">
        <v>72</v>
      </c>
      <c r="D541" s="151" t="s">
        <v>75</v>
      </c>
      <c r="E541" s="160" t="s">
        <v>74</v>
      </c>
      <c r="G541" s="161">
        <v>312</v>
      </c>
      <c r="H541" s="160">
        <v>70</v>
      </c>
      <c r="I541" s="238" t="s">
        <v>1708</v>
      </c>
      <c r="J541" s="240"/>
      <c r="K541" s="241"/>
      <c r="L541" s="161">
        <f t="shared" si="67"/>
        <v>312</v>
      </c>
      <c r="M541" s="258">
        <v>22.37</v>
      </c>
      <c r="O541" s="164"/>
      <c r="P541" s="163">
        <f t="shared" si="68"/>
        <v>22.37</v>
      </c>
      <c r="Q541" s="165">
        <f t="shared" si="69"/>
        <v>6979.4400000000005</v>
      </c>
      <c r="R541" s="239"/>
      <c r="S541" s="160">
        <v>315</v>
      </c>
      <c r="T541" s="160">
        <v>20.39</v>
      </c>
    </row>
    <row r="542" spans="1:20" ht="31.5" customHeight="1" x14ac:dyDescent="0.25">
      <c r="A542" s="160">
        <v>514</v>
      </c>
      <c r="B542" s="152" t="s">
        <v>71</v>
      </c>
      <c r="C542" s="159" t="s">
        <v>70</v>
      </c>
      <c r="D542" s="151" t="s">
        <v>67</v>
      </c>
      <c r="E542" s="160" t="s">
        <v>66</v>
      </c>
      <c r="G542" s="161">
        <v>184</v>
      </c>
      <c r="H542" s="160">
        <v>72</v>
      </c>
      <c r="I542" s="238" t="s">
        <v>1708</v>
      </c>
      <c r="J542" s="240"/>
      <c r="K542" s="241"/>
      <c r="L542" s="161">
        <f t="shared" si="67"/>
        <v>184</v>
      </c>
      <c r="M542" s="258">
        <v>33.26</v>
      </c>
      <c r="O542" s="164"/>
      <c r="P542" s="163">
        <f t="shared" si="68"/>
        <v>33.26</v>
      </c>
      <c r="Q542" s="165">
        <f t="shared" si="69"/>
        <v>6119.8399999999992</v>
      </c>
      <c r="R542" s="239"/>
      <c r="S542" s="160">
        <v>292</v>
      </c>
      <c r="T542" s="160">
        <v>32.49</v>
      </c>
    </row>
    <row r="543" spans="1:20" ht="31.5" customHeight="1" x14ac:dyDescent="0.25">
      <c r="A543" s="160">
        <v>515</v>
      </c>
      <c r="B543" s="152" t="s">
        <v>69</v>
      </c>
      <c r="C543" s="159" t="s">
        <v>68</v>
      </c>
      <c r="D543" s="151" t="s">
        <v>67</v>
      </c>
      <c r="E543" s="160" t="s">
        <v>66</v>
      </c>
      <c r="G543" s="161">
        <v>116</v>
      </c>
      <c r="H543" s="160">
        <v>72</v>
      </c>
      <c r="I543" s="238" t="s">
        <v>1708</v>
      </c>
      <c r="J543" s="240"/>
      <c r="K543" s="241"/>
      <c r="L543" s="161">
        <f t="shared" ref="L543:L569" si="70">ROUND(IF(ISBLANK(K543)=TRUE,G543,(G543*H543)/K543),0)</f>
        <v>116</v>
      </c>
      <c r="M543" s="258">
        <v>33.26</v>
      </c>
      <c r="O543" s="164"/>
      <c r="P543" s="163">
        <f t="shared" ref="P543:P569" si="71">IF(ISBLANK(M543),0,(M543-O543))</f>
        <v>33.26</v>
      </c>
      <c r="Q543" s="165">
        <f t="shared" si="69"/>
        <v>3858.16</v>
      </c>
      <c r="R543" s="239"/>
      <c r="S543" s="160">
        <v>504</v>
      </c>
      <c r="T543" s="160">
        <v>33</v>
      </c>
    </row>
    <row r="544" spans="1:20" ht="31.5" customHeight="1" x14ac:dyDescent="0.25">
      <c r="A544" s="160">
        <v>516</v>
      </c>
      <c r="B544" s="152" t="s">
        <v>65</v>
      </c>
      <c r="C544" s="159" t="s">
        <v>64</v>
      </c>
      <c r="D544" s="151" t="s">
        <v>67</v>
      </c>
      <c r="E544" s="160" t="s">
        <v>66</v>
      </c>
      <c r="G544" s="161">
        <v>171</v>
      </c>
      <c r="H544" s="160">
        <v>72</v>
      </c>
      <c r="I544" s="238" t="s">
        <v>1708</v>
      </c>
      <c r="J544" s="240"/>
      <c r="K544" s="241"/>
      <c r="L544" s="161">
        <f t="shared" si="70"/>
        <v>171</v>
      </c>
      <c r="M544" s="258">
        <v>33.26</v>
      </c>
      <c r="O544" s="164"/>
      <c r="P544" s="163">
        <f t="shared" si="71"/>
        <v>33.26</v>
      </c>
      <c r="Q544" s="165">
        <f t="shared" si="69"/>
        <v>5687.46</v>
      </c>
      <c r="R544" s="239"/>
      <c r="S544" s="160">
        <v>262</v>
      </c>
      <c r="T544" s="160">
        <v>32.49</v>
      </c>
    </row>
    <row r="545" spans="1:20" ht="31.5" customHeight="1" x14ac:dyDescent="0.25">
      <c r="A545" s="160">
        <v>517</v>
      </c>
      <c r="B545" s="152" t="s">
        <v>62</v>
      </c>
      <c r="C545" s="159" t="s">
        <v>1584</v>
      </c>
      <c r="D545" s="151" t="s">
        <v>49</v>
      </c>
      <c r="E545" s="160" t="s">
        <v>63</v>
      </c>
      <c r="F545" s="152" t="s">
        <v>54</v>
      </c>
      <c r="G545" s="161">
        <v>457</v>
      </c>
      <c r="H545" s="160">
        <v>90</v>
      </c>
      <c r="I545" s="238" t="s">
        <v>1708</v>
      </c>
      <c r="J545" s="240"/>
      <c r="K545" s="241"/>
      <c r="L545" s="161">
        <f t="shared" si="70"/>
        <v>457</v>
      </c>
      <c r="M545" s="258">
        <v>26.57</v>
      </c>
      <c r="O545" s="164"/>
      <c r="P545" s="163">
        <f t="shared" si="71"/>
        <v>26.57</v>
      </c>
      <c r="Q545" s="165">
        <f t="shared" si="69"/>
        <v>12142.49</v>
      </c>
      <c r="R545" s="239"/>
      <c r="S545" s="160">
        <v>667</v>
      </c>
      <c r="T545" s="160">
        <v>21.71</v>
      </c>
    </row>
    <row r="546" spans="1:20" ht="31.5" customHeight="1" x14ac:dyDescent="0.25">
      <c r="A546" s="160">
        <v>518</v>
      </c>
      <c r="B546" s="152" t="s">
        <v>60</v>
      </c>
      <c r="C546" s="159" t="s">
        <v>1261</v>
      </c>
      <c r="D546" s="151" t="s">
        <v>49</v>
      </c>
      <c r="E546" s="160" t="s">
        <v>61</v>
      </c>
      <c r="G546" s="161">
        <v>261</v>
      </c>
      <c r="H546" s="160">
        <v>60</v>
      </c>
      <c r="I546" s="238" t="s">
        <v>1708</v>
      </c>
      <c r="J546" s="240"/>
      <c r="K546" s="241"/>
      <c r="L546" s="161">
        <f t="shared" si="70"/>
        <v>261</v>
      </c>
      <c r="M546" s="258"/>
      <c r="O546" s="164"/>
      <c r="P546" s="163">
        <f t="shared" si="71"/>
        <v>0</v>
      </c>
      <c r="Q546" s="165">
        <f t="shared" si="69"/>
        <v>0</v>
      </c>
      <c r="R546" s="239" t="s">
        <v>1714</v>
      </c>
      <c r="S546" s="160">
        <v>514</v>
      </c>
      <c r="T546" s="160">
        <v>15.97</v>
      </c>
    </row>
    <row r="547" spans="1:20" ht="31.5" customHeight="1" x14ac:dyDescent="0.25">
      <c r="A547" s="160">
        <v>519</v>
      </c>
      <c r="B547" s="152" t="s">
        <v>59</v>
      </c>
      <c r="C547" s="159" t="s">
        <v>58</v>
      </c>
      <c r="D547" s="151" t="s">
        <v>10</v>
      </c>
      <c r="E547" s="160" t="s">
        <v>57</v>
      </c>
      <c r="G547" s="161">
        <v>92</v>
      </c>
      <c r="H547" s="160">
        <v>72</v>
      </c>
      <c r="I547" s="238" t="s">
        <v>1708</v>
      </c>
      <c r="J547" s="240"/>
      <c r="K547" s="241"/>
      <c r="L547" s="161">
        <f t="shared" si="70"/>
        <v>92</v>
      </c>
      <c r="M547" s="258">
        <v>18.87</v>
      </c>
      <c r="O547" s="164"/>
      <c r="P547" s="163">
        <f t="shared" si="71"/>
        <v>18.87</v>
      </c>
      <c r="Q547" s="165">
        <f t="shared" si="69"/>
        <v>1736.0400000000002</v>
      </c>
      <c r="R547" s="239"/>
      <c r="S547" s="160">
        <v>451</v>
      </c>
      <c r="T547" s="160">
        <v>17.989999999999998</v>
      </c>
    </row>
    <row r="548" spans="1:20" ht="31.5" customHeight="1" x14ac:dyDescent="0.25">
      <c r="A548" s="160">
        <v>520</v>
      </c>
      <c r="B548" s="152" t="s">
        <v>56</v>
      </c>
      <c r="C548" s="76" t="s">
        <v>55</v>
      </c>
      <c r="D548" s="151" t="s">
        <v>10</v>
      </c>
      <c r="E548" s="160" t="s">
        <v>57</v>
      </c>
      <c r="G548" s="161">
        <v>750</v>
      </c>
      <c r="H548" s="160">
        <v>72</v>
      </c>
      <c r="I548" s="238" t="s">
        <v>1708</v>
      </c>
      <c r="J548" s="240"/>
      <c r="K548" s="241"/>
      <c r="L548" s="161">
        <f t="shared" si="70"/>
        <v>750</v>
      </c>
      <c r="M548" s="258">
        <v>18.87</v>
      </c>
      <c r="O548" s="164"/>
      <c r="P548" s="163">
        <f t="shared" si="71"/>
        <v>18.87</v>
      </c>
      <c r="Q548" s="165">
        <f t="shared" si="69"/>
        <v>14152.5</v>
      </c>
      <c r="R548" s="239"/>
      <c r="S548" s="160">
        <v>957</v>
      </c>
      <c r="T548" s="160">
        <v>17.989999999999998</v>
      </c>
    </row>
    <row r="549" spans="1:20" ht="31.5" customHeight="1" x14ac:dyDescent="0.25">
      <c r="A549" s="160">
        <v>521</v>
      </c>
      <c r="B549" s="152" t="s">
        <v>53</v>
      </c>
      <c r="C549" s="159" t="s">
        <v>1260</v>
      </c>
      <c r="D549" s="151" t="s">
        <v>49</v>
      </c>
      <c r="E549" s="160" t="s">
        <v>1513</v>
      </c>
      <c r="F549" s="152" t="s">
        <v>54</v>
      </c>
      <c r="G549" s="161">
        <v>237</v>
      </c>
      <c r="H549" s="160">
        <v>80</v>
      </c>
      <c r="I549" s="238" t="s">
        <v>1708</v>
      </c>
      <c r="J549" s="240"/>
      <c r="K549" s="241"/>
      <c r="L549" s="161">
        <f t="shared" si="70"/>
        <v>237</v>
      </c>
      <c r="M549" s="258">
        <v>24.46</v>
      </c>
      <c r="O549" s="164"/>
      <c r="P549" s="163">
        <f t="shared" si="71"/>
        <v>24.46</v>
      </c>
      <c r="Q549" s="165">
        <f t="shared" si="69"/>
        <v>5797.02</v>
      </c>
      <c r="R549" s="239"/>
      <c r="S549" s="160">
        <v>701</v>
      </c>
      <c r="T549" s="160">
        <v>20.95</v>
      </c>
    </row>
    <row r="550" spans="1:20" ht="31.5" customHeight="1" x14ac:dyDescent="0.25">
      <c r="A550" s="160">
        <v>522</v>
      </c>
      <c r="B550" s="99" t="s">
        <v>1416</v>
      </c>
      <c r="C550" s="60" t="s">
        <v>1417</v>
      </c>
      <c r="D550" s="77" t="s">
        <v>28</v>
      </c>
      <c r="E550" s="81" t="s">
        <v>51</v>
      </c>
      <c r="G550" s="161">
        <v>283</v>
      </c>
      <c r="H550" s="160">
        <v>120</v>
      </c>
      <c r="I550" s="238" t="s">
        <v>1708</v>
      </c>
      <c r="J550" s="240"/>
      <c r="K550" s="241"/>
      <c r="L550" s="161">
        <f t="shared" si="70"/>
        <v>283</v>
      </c>
      <c r="M550" s="258">
        <v>34.090000000000003</v>
      </c>
      <c r="O550" s="164"/>
      <c r="P550" s="163">
        <f t="shared" si="71"/>
        <v>34.090000000000003</v>
      </c>
      <c r="Q550" s="165">
        <f t="shared" si="69"/>
        <v>9647.4700000000012</v>
      </c>
      <c r="R550" s="239"/>
    </row>
    <row r="551" spans="1:20" ht="31.5" customHeight="1" x14ac:dyDescent="0.25">
      <c r="A551" s="160">
        <v>523</v>
      </c>
      <c r="B551" s="152" t="s">
        <v>52</v>
      </c>
      <c r="C551" s="204" t="s">
        <v>1585</v>
      </c>
      <c r="D551" s="151" t="s">
        <v>28</v>
      </c>
      <c r="E551" s="160" t="s">
        <v>51</v>
      </c>
      <c r="F551" s="152" t="s">
        <v>8</v>
      </c>
      <c r="G551" s="161">
        <v>1031</v>
      </c>
      <c r="H551" s="160">
        <v>120</v>
      </c>
      <c r="I551" s="238" t="s">
        <v>1708</v>
      </c>
      <c r="J551" s="240"/>
      <c r="K551" s="241"/>
      <c r="L551" s="161">
        <f t="shared" si="70"/>
        <v>1031</v>
      </c>
      <c r="M551" s="258">
        <v>34.090000000000003</v>
      </c>
      <c r="O551" s="164"/>
      <c r="P551" s="163">
        <f t="shared" si="71"/>
        <v>34.090000000000003</v>
      </c>
      <c r="Q551" s="165">
        <f t="shared" si="69"/>
        <v>35146.79</v>
      </c>
      <c r="R551" s="239"/>
      <c r="S551" s="160">
        <v>1411</v>
      </c>
      <c r="T551" s="160">
        <v>33.729999999999997</v>
      </c>
    </row>
    <row r="552" spans="1:20" ht="31.5" customHeight="1" x14ac:dyDescent="0.25">
      <c r="A552" s="160">
        <v>524</v>
      </c>
      <c r="B552" s="152" t="s">
        <v>1415</v>
      </c>
      <c r="C552" s="159" t="s">
        <v>1586</v>
      </c>
      <c r="D552" s="151" t="s">
        <v>28</v>
      </c>
      <c r="E552" s="160" t="s">
        <v>51</v>
      </c>
      <c r="F552" s="152" t="s">
        <v>8</v>
      </c>
      <c r="G552" s="161">
        <v>332</v>
      </c>
      <c r="H552" s="160">
        <v>120</v>
      </c>
      <c r="I552" s="238" t="s">
        <v>1708</v>
      </c>
      <c r="J552" s="240"/>
      <c r="K552" s="241"/>
      <c r="L552" s="161">
        <f t="shared" si="70"/>
        <v>332</v>
      </c>
      <c r="M552" s="258">
        <v>34.090000000000003</v>
      </c>
      <c r="O552" s="164"/>
      <c r="P552" s="163">
        <f t="shared" si="71"/>
        <v>34.090000000000003</v>
      </c>
      <c r="Q552" s="165">
        <f t="shared" si="69"/>
        <v>11317.880000000001</v>
      </c>
      <c r="R552" s="239"/>
      <c r="S552" s="160">
        <v>740</v>
      </c>
      <c r="T552" s="160">
        <v>33.729999999999997</v>
      </c>
    </row>
    <row r="553" spans="1:20" ht="31.5" customHeight="1" x14ac:dyDescent="0.25">
      <c r="A553" s="160">
        <v>525</v>
      </c>
      <c r="B553" s="152" t="s">
        <v>50</v>
      </c>
      <c r="C553" s="204" t="s">
        <v>1587</v>
      </c>
      <c r="D553" s="151" t="s">
        <v>28</v>
      </c>
      <c r="E553" s="160" t="s">
        <v>51</v>
      </c>
      <c r="F553" s="152" t="s">
        <v>43</v>
      </c>
      <c r="G553" s="161">
        <v>1178</v>
      </c>
      <c r="H553" s="160">
        <v>120</v>
      </c>
      <c r="I553" s="238" t="s">
        <v>1708</v>
      </c>
      <c r="J553" s="240"/>
      <c r="K553" s="241"/>
      <c r="L553" s="161">
        <f t="shared" si="70"/>
        <v>1178</v>
      </c>
      <c r="M553" s="258">
        <v>34.090000000000003</v>
      </c>
      <c r="O553" s="164"/>
      <c r="P553" s="163">
        <f t="shared" si="71"/>
        <v>34.090000000000003</v>
      </c>
      <c r="Q553" s="165">
        <f t="shared" si="69"/>
        <v>40158.020000000004</v>
      </c>
      <c r="R553" s="239"/>
      <c r="S553" s="160">
        <v>1574</v>
      </c>
      <c r="T553" s="160">
        <v>33.729999999999997</v>
      </c>
    </row>
    <row r="554" spans="1:20" ht="31.5" customHeight="1" x14ac:dyDescent="0.25">
      <c r="A554" s="160">
        <v>526</v>
      </c>
      <c r="B554" s="152" t="s">
        <v>46</v>
      </c>
      <c r="C554" s="159" t="s">
        <v>45</v>
      </c>
      <c r="D554" s="151" t="s">
        <v>49</v>
      </c>
      <c r="E554" s="160" t="s">
        <v>48</v>
      </c>
      <c r="F554" s="152" t="s">
        <v>47</v>
      </c>
      <c r="G554" s="161">
        <v>2154</v>
      </c>
      <c r="H554" s="160">
        <v>120</v>
      </c>
      <c r="I554" s="238" t="s">
        <v>1708</v>
      </c>
      <c r="J554" s="240"/>
      <c r="K554" s="241"/>
      <c r="L554" s="161">
        <f t="shared" si="70"/>
        <v>2154</v>
      </c>
      <c r="M554" s="258">
        <v>24.54</v>
      </c>
      <c r="O554" s="164"/>
      <c r="P554" s="163">
        <f t="shared" si="71"/>
        <v>24.54</v>
      </c>
      <c r="Q554" s="165">
        <f t="shared" si="69"/>
        <v>52859.159999999996</v>
      </c>
      <c r="R554" s="239"/>
      <c r="S554" s="160">
        <v>3216</v>
      </c>
      <c r="T554" s="160">
        <v>20.57</v>
      </c>
    </row>
    <row r="555" spans="1:20" ht="31.5" customHeight="1" x14ac:dyDescent="0.25">
      <c r="A555" s="160">
        <v>527</v>
      </c>
      <c r="B555" s="152" t="s">
        <v>42</v>
      </c>
      <c r="C555" s="159" t="s">
        <v>41</v>
      </c>
      <c r="D555" s="151" t="s">
        <v>10</v>
      </c>
      <c r="E555" s="160" t="s">
        <v>44</v>
      </c>
      <c r="F555" s="152" t="s">
        <v>43</v>
      </c>
      <c r="G555" s="161">
        <v>389</v>
      </c>
      <c r="H555" s="160">
        <v>104</v>
      </c>
      <c r="I555" s="238" t="s">
        <v>1708</v>
      </c>
      <c r="J555" s="240"/>
      <c r="K555" s="241"/>
      <c r="L555" s="161">
        <f t="shared" si="70"/>
        <v>389</v>
      </c>
      <c r="M555" s="258">
        <v>27.26</v>
      </c>
      <c r="O555" s="164"/>
      <c r="P555" s="163">
        <f t="shared" si="71"/>
        <v>27.26</v>
      </c>
      <c r="Q555" s="165">
        <f t="shared" si="69"/>
        <v>10604.140000000001</v>
      </c>
      <c r="R555" s="239"/>
      <c r="S555" s="160">
        <v>643</v>
      </c>
      <c r="T555" s="160">
        <v>25.99</v>
      </c>
    </row>
    <row r="556" spans="1:20" ht="31.5" customHeight="1" x14ac:dyDescent="0.25">
      <c r="A556" s="160">
        <v>528</v>
      </c>
      <c r="B556" s="152" t="s">
        <v>40</v>
      </c>
      <c r="C556" s="159" t="s">
        <v>39</v>
      </c>
      <c r="E556" s="160" t="s">
        <v>35</v>
      </c>
      <c r="G556" s="161">
        <v>433</v>
      </c>
      <c r="H556" s="160">
        <v>88</v>
      </c>
      <c r="I556" s="238" t="s">
        <v>1708</v>
      </c>
      <c r="J556" s="240"/>
      <c r="K556" s="241"/>
      <c r="L556" s="161">
        <f t="shared" si="70"/>
        <v>433</v>
      </c>
      <c r="M556" s="258"/>
      <c r="O556" s="164"/>
      <c r="P556" s="163">
        <f t="shared" si="71"/>
        <v>0</v>
      </c>
      <c r="Q556" s="165">
        <f t="shared" si="69"/>
        <v>0</v>
      </c>
      <c r="R556" s="239" t="s">
        <v>1714</v>
      </c>
      <c r="S556" s="160">
        <v>695</v>
      </c>
      <c r="T556" s="160">
        <v>20.12</v>
      </c>
    </row>
    <row r="557" spans="1:20" ht="31.5" customHeight="1" x14ac:dyDescent="0.25">
      <c r="A557" s="160">
        <v>529</v>
      </c>
      <c r="B557" s="152" t="s">
        <v>37</v>
      </c>
      <c r="C557" s="159" t="s">
        <v>36</v>
      </c>
      <c r="E557" s="160" t="s">
        <v>35</v>
      </c>
      <c r="F557" s="152" t="s">
        <v>38</v>
      </c>
      <c r="G557" s="161">
        <v>50</v>
      </c>
      <c r="H557" s="160">
        <v>88</v>
      </c>
      <c r="I557" s="238" t="s">
        <v>1708</v>
      </c>
      <c r="J557" s="240"/>
      <c r="K557" s="241"/>
      <c r="L557" s="161">
        <f t="shared" si="70"/>
        <v>50</v>
      </c>
      <c r="M557" s="258">
        <v>13.98</v>
      </c>
      <c r="O557" s="164"/>
      <c r="P557" s="163">
        <f t="shared" si="71"/>
        <v>13.98</v>
      </c>
      <c r="Q557" s="165">
        <f t="shared" si="69"/>
        <v>699</v>
      </c>
      <c r="R557" s="239"/>
      <c r="S557" s="160">
        <v>130</v>
      </c>
      <c r="T557" s="160">
        <v>14.1</v>
      </c>
    </row>
    <row r="558" spans="1:20" ht="31.5" customHeight="1" x14ac:dyDescent="0.25">
      <c r="A558" s="160">
        <v>530</v>
      </c>
      <c r="B558" s="152" t="s">
        <v>34</v>
      </c>
      <c r="C558" s="159" t="s">
        <v>33</v>
      </c>
      <c r="E558" s="160" t="s">
        <v>35</v>
      </c>
      <c r="G558" s="161">
        <v>108</v>
      </c>
      <c r="H558" s="160">
        <v>88</v>
      </c>
      <c r="I558" s="238" t="s">
        <v>1708</v>
      </c>
      <c r="J558" s="240"/>
      <c r="K558" s="241"/>
      <c r="L558" s="161">
        <f t="shared" si="70"/>
        <v>108</v>
      </c>
      <c r="M558" s="258">
        <v>20.13</v>
      </c>
      <c r="O558" s="164"/>
      <c r="P558" s="163">
        <f t="shared" si="71"/>
        <v>20.13</v>
      </c>
      <c r="Q558" s="165">
        <f t="shared" si="69"/>
        <v>2174.04</v>
      </c>
      <c r="R558" s="239"/>
      <c r="S558" s="160">
        <v>240</v>
      </c>
      <c r="T558" s="160">
        <v>20.56</v>
      </c>
    </row>
    <row r="559" spans="1:20" ht="31.5" customHeight="1" x14ac:dyDescent="0.25">
      <c r="A559" s="160">
        <v>531</v>
      </c>
      <c r="B559" s="152" t="s">
        <v>30</v>
      </c>
      <c r="C559" s="159" t="s">
        <v>29</v>
      </c>
      <c r="D559" s="151" t="s">
        <v>10</v>
      </c>
      <c r="E559" s="160" t="s">
        <v>32</v>
      </c>
      <c r="F559" s="152" t="s">
        <v>31</v>
      </c>
      <c r="G559" s="161">
        <v>245</v>
      </c>
      <c r="H559" s="160">
        <v>120</v>
      </c>
      <c r="I559" s="238" t="s">
        <v>1708</v>
      </c>
      <c r="J559" s="240"/>
      <c r="K559" s="241"/>
      <c r="L559" s="161">
        <f t="shared" si="70"/>
        <v>245</v>
      </c>
      <c r="M559" s="258">
        <v>18.04</v>
      </c>
      <c r="O559" s="164"/>
      <c r="P559" s="163">
        <f t="shared" si="71"/>
        <v>18.04</v>
      </c>
      <c r="Q559" s="165">
        <f t="shared" si="69"/>
        <v>4419.8</v>
      </c>
      <c r="R559" s="239"/>
      <c r="S559" s="160">
        <v>1861</v>
      </c>
      <c r="T559" s="160">
        <v>17.63</v>
      </c>
    </row>
    <row r="560" spans="1:20" ht="31.5" customHeight="1" x14ac:dyDescent="0.25">
      <c r="A560" s="160">
        <v>532</v>
      </c>
      <c r="B560" s="69" t="s">
        <v>1404</v>
      </c>
      <c r="C560" s="66" t="s">
        <v>1588</v>
      </c>
      <c r="D560" s="61" t="s">
        <v>28</v>
      </c>
      <c r="E560" s="62" t="s">
        <v>1405</v>
      </c>
      <c r="F560" s="63"/>
      <c r="G560" s="161">
        <v>861</v>
      </c>
      <c r="H560" s="160">
        <v>600</v>
      </c>
      <c r="I560" s="238" t="s">
        <v>1708</v>
      </c>
      <c r="J560" s="240"/>
      <c r="K560" s="241"/>
      <c r="L560" s="161">
        <f t="shared" si="70"/>
        <v>861</v>
      </c>
      <c r="M560" s="258">
        <v>81.12</v>
      </c>
      <c r="O560" s="164"/>
      <c r="P560" s="163">
        <f t="shared" si="71"/>
        <v>81.12</v>
      </c>
      <c r="Q560" s="165">
        <f t="shared" si="69"/>
        <v>69844.320000000007</v>
      </c>
      <c r="R560" s="239"/>
    </row>
    <row r="561" spans="1:20" ht="31.5" customHeight="1" x14ac:dyDescent="0.25">
      <c r="A561" s="160">
        <v>533</v>
      </c>
      <c r="B561" s="69" t="s">
        <v>25</v>
      </c>
      <c r="C561" s="66" t="s">
        <v>1589</v>
      </c>
      <c r="D561" s="61" t="s">
        <v>28</v>
      </c>
      <c r="E561" s="62" t="s">
        <v>27</v>
      </c>
      <c r="F561" s="63" t="s">
        <v>26</v>
      </c>
      <c r="G561" s="161">
        <v>2908</v>
      </c>
      <c r="H561" s="160">
        <v>80</v>
      </c>
      <c r="I561" s="238" t="s">
        <v>1708</v>
      </c>
      <c r="J561" s="240"/>
      <c r="K561" s="241"/>
      <c r="L561" s="161">
        <f t="shared" si="70"/>
        <v>2908</v>
      </c>
      <c r="M561" s="258">
        <v>30.37</v>
      </c>
      <c r="O561" s="164"/>
      <c r="P561" s="163">
        <f t="shared" si="71"/>
        <v>30.37</v>
      </c>
      <c r="Q561" s="165">
        <f t="shared" si="69"/>
        <v>88315.96</v>
      </c>
      <c r="R561" s="239"/>
      <c r="S561" s="160">
        <v>3450</v>
      </c>
      <c r="T561" s="160">
        <v>27.61</v>
      </c>
    </row>
    <row r="562" spans="1:20" ht="31.5" customHeight="1" x14ac:dyDescent="0.25">
      <c r="A562" s="160">
        <v>534</v>
      </c>
      <c r="B562" s="100" t="s">
        <v>1418</v>
      </c>
      <c r="C562" s="60" t="s">
        <v>1590</v>
      </c>
      <c r="D562" s="77" t="s">
        <v>28</v>
      </c>
      <c r="E562" s="81" t="s">
        <v>1419</v>
      </c>
      <c r="F562" s="78" t="s">
        <v>26</v>
      </c>
      <c r="G562" s="161">
        <v>365</v>
      </c>
      <c r="H562" s="160">
        <v>80</v>
      </c>
      <c r="I562" s="238" t="s">
        <v>1708</v>
      </c>
      <c r="J562" s="240"/>
      <c r="K562" s="241"/>
      <c r="L562" s="161">
        <f t="shared" si="70"/>
        <v>365</v>
      </c>
      <c r="M562" s="258">
        <v>31.41</v>
      </c>
      <c r="O562" s="164"/>
      <c r="P562" s="163">
        <f t="shared" si="71"/>
        <v>31.41</v>
      </c>
      <c r="Q562" s="165">
        <f t="shared" si="69"/>
        <v>11464.65</v>
      </c>
      <c r="R562" s="239"/>
    </row>
    <row r="563" spans="1:20" ht="31.5" customHeight="1" x14ac:dyDescent="0.25">
      <c r="A563" s="160">
        <v>535</v>
      </c>
      <c r="B563" s="152" t="s">
        <v>23</v>
      </c>
      <c r="C563" s="159" t="s">
        <v>22</v>
      </c>
      <c r="D563" s="151" t="s">
        <v>10</v>
      </c>
      <c r="E563" s="160" t="s">
        <v>140</v>
      </c>
      <c r="F563" s="152" t="s">
        <v>24</v>
      </c>
      <c r="G563" s="161">
        <v>301</v>
      </c>
      <c r="H563" s="160">
        <v>104</v>
      </c>
      <c r="I563" s="238" t="s">
        <v>1708</v>
      </c>
      <c r="J563" s="240"/>
      <c r="K563" s="241"/>
      <c r="L563" s="161">
        <f t="shared" si="70"/>
        <v>301</v>
      </c>
      <c r="M563" s="258">
        <v>27.26</v>
      </c>
      <c r="O563" s="164"/>
      <c r="P563" s="163">
        <f t="shared" si="71"/>
        <v>27.26</v>
      </c>
      <c r="Q563" s="165">
        <f t="shared" si="69"/>
        <v>8205.26</v>
      </c>
      <c r="R563" s="239"/>
      <c r="S563" s="160">
        <v>594</v>
      </c>
      <c r="T563" s="160">
        <v>25.99</v>
      </c>
    </row>
    <row r="564" spans="1:20" ht="31.5" customHeight="1" x14ac:dyDescent="0.25">
      <c r="A564" s="160">
        <v>536</v>
      </c>
      <c r="B564" s="152" t="s">
        <v>20</v>
      </c>
      <c r="C564" s="159" t="s">
        <v>19</v>
      </c>
      <c r="E564" s="160" t="s">
        <v>21</v>
      </c>
      <c r="G564" s="161">
        <v>659</v>
      </c>
      <c r="H564" s="160">
        <v>150</v>
      </c>
      <c r="I564" s="238" t="s">
        <v>1708</v>
      </c>
      <c r="J564" s="240"/>
      <c r="K564" s="241"/>
      <c r="L564" s="161">
        <f t="shared" si="70"/>
        <v>659</v>
      </c>
      <c r="M564" s="258">
        <v>24.6</v>
      </c>
      <c r="O564" s="164"/>
      <c r="P564" s="163">
        <f t="shared" si="71"/>
        <v>24.6</v>
      </c>
      <c r="Q564" s="165">
        <f t="shared" si="69"/>
        <v>16211.400000000001</v>
      </c>
      <c r="R564" s="239"/>
      <c r="S564" s="160">
        <v>899</v>
      </c>
      <c r="T564" s="160">
        <v>26.16</v>
      </c>
    </row>
    <row r="565" spans="1:20" ht="31.5" customHeight="1" x14ac:dyDescent="0.25">
      <c r="A565" s="160">
        <v>537</v>
      </c>
      <c r="B565" s="152" t="s">
        <v>16</v>
      </c>
      <c r="C565" s="159" t="s">
        <v>15</v>
      </c>
      <c r="E565" s="160" t="s">
        <v>18</v>
      </c>
      <c r="F565" s="152" t="s">
        <v>17</v>
      </c>
      <c r="G565" s="161">
        <v>492</v>
      </c>
      <c r="H565" s="160">
        <v>48</v>
      </c>
      <c r="I565" s="238" t="s">
        <v>1708</v>
      </c>
      <c r="J565" s="240"/>
      <c r="K565" s="241"/>
      <c r="L565" s="161">
        <f t="shared" si="70"/>
        <v>492</v>
      </c>
      <c r="M565" s="258">
        <v>14.51</v>
      </c>
      <c r="O565" s="164"/>
      <c r="P565" s="163">
        <f t="shared" si="71"/>
        <v>14.51</v>
      </c>
      <c r="Q565" s="165">
        <f t="shared" si="69"/>
        <v>7138.92</v>
      </c>
      <c r="R565" s="239"/>
      <c r="S565" s="160">
        <v>569</v>
      </c>
      <c r="T565" s="160">
        <v>14.17</v>
      </c>
    </row>
    <row r="566" spans="1:20" ht="31.5" customHeight="1" x14ac:dyDescent="0.25">
      <c r="A566" s="160">
        <v>538</v>
      </c>
      <c r="B566" s="152" t="s">
        <v>1259</v>
      </c>
      <c r="C566" s="67" t="s">
        <v>1608</v>
      </c>
      <c r="D566" s="151" t="s">
        <v>49</v>
      </c>
      <c r="E566" s="160" t="s">
        <v>1258</v>
      </c>
      <c r="F566" s="152" t="s">
        <v>1607</v>
      </c>
      <c r="G566" s="161">
        <v>1026</v>
      </c>
      <c r="H566" s="160">
        <v>80</v>
      </c>
      <c r="I566" s="238" t="s">
        <v>1708</v>
      </c>
      <c r="J566" s="240"/>
      <c r="K566" s="241"/>
      <c r="L566" s="161">
        <f t="shared" si="70"/>
        <v>1026</v>
      </c>
      <c r="M566" s="258">
        <v>25.27</v>
      </c>
      <c r="O566" s="164"/>
      <c r="P566" s="163">
        <f t="shared" si="71"/>
        <v>25.27</v>
      </c>
      <c r="Q566" s="165">
        <f t="shared" si="69"/>
        <v>25927.02</v>
      </c>
      <c r="R566" s="239"/>
    </row>
    <row r="567" spans="1:20" ht="31.5" customHeight="1" x14ac:dyDescent="0.25">
      <c r="A567" s="160">
        <v>539</v>
      </c>
      <c r="B567" s="152" t="s">
        <v>12</v>
      </c>
      <c r="C567" s="159" t="s">
        <v>11</v>
      </c>
      <c r="D567" s="151" t="s">
        <v>10</v>
      </c>
      <c r="E567" s="160" t="s">
        <v>14</v>
      </c>
      <c r="F567" s="152" t="s">
        <v>13</v>
      </c>
      <c r="G567" s="161">
        <v>776</v>
      </c>
      <c r="H567" s="160">
        <v>64</v>
      </c>
      <c r="I567" s="238" t="s">
        <v>1708</v>
      </c>
      <c r="J567" s="240"/>
      <c r="K567" s="241"/>
      <c r="L567" s="161">
        <f t="shared" si="70"/>
        <v>776</v>
      </c>
      <c r="M567" s="258">
        <v>24.53</v>
      </c>
      <c r="O567" s="164"/>
      <c r="P567" s="163">
        <f t="shared" si="71"/>
        <v>24.53</v>
      </c>
      <c r="Q567" s="165">
        <f t="shared" si="69"/>
        <v>19035.280000000002</v>
      </c>
      <c r="R567" s="239"/>
      <c r="S567" s="160">
        <v>465</v>
      </c>
      <c r="T567" s="160">
        <v>23.17</v>
      </c>
    </row>
    <row r="568" spans="1:20" ht="31.5" customHeight="1" x14ac:dyDescent="0.25">
      <c r="A568" s="160">
        <v>540</v>
      </c>
      <c r="B568" s="152" t="s">
        <v>7</v>
      </c>
      <c r="C568" s="159" t="s">
        <v>6</v>
      </c>
      <c r="D568" s="151" t="s">
        <v>10</v>
      </c>
      <c r="E568" s="160" t="s">
        <v>9</v>
      </c>
      <c r="F568" s="152" t="s">
        <v>8</v>
      </c>
      <c r="G568" s="161">
        <v>866</v>
      </c>
      <c r="H568" s="160">
        <v>72</v>
      </c>
      <c r="I568" s="238" t="s">
        <v>1708</v>
      </c>
      <c r="J568" s="240"/>
      <c r="K568" s="241"/>
      <c r="L568" s="161">
        <f t="shared" si="70"/>
        <v>866</v>
      </c>
      <c r="M568" s="258">
        <v>18.87</v>
      </c>
      <c r="O568" s="164"/>
      <c r="P568" s="163">
        <f t="shared" si="71"/>
        <v>18.87</v>
      </c>
      <c r="Q568" s="165">
        <f t="shared" si="69"/>
        <v>16341.42</v>
      </c>
      <c r="R568" s="239"/>
      <c r="S568" s="160">
        <v>1212</v>
      </c>
      <c r="T568" s="160">
        <v>17.989999999999998</v>
      </c>
    </row>
    <row r="569" spans="1:20" ht="31.5" customHeight="1" x14ac:dyDescent="0.25">
      <c r="A569" s="160">
        <v>541</v>
      </c>
      <c r="B569" s="152" t="s">
        <v>2</v>
      </c>
      <c r="C569" s="159" t="s">
        <v>1</v>
      </c>
      <c r="D569" s="151" t="s">
        <v>5</v>
      </c>
      <c r="E569" s="160" t="s">
        <v>4</v>
      </c>
      <c r="F569" s="152" t="s">
        <v>3</v>
      </c>
      <c r="G569" s="161">
        <v>578</v>
      </c>
      <c r="H569" s="160">
        <v>12</v>
      </c>
      <c r="I569" s="238" t="s">
        <v>1708</v>
      </c>
      <c r="J569" s="240"/>
      <c r="K569" s="241"/>
      <c r="L569" s="161">
        <f t="shared" si="70"/>
        <v>578</v>
      </c>
      <c r="M569" s="258">
        <v>26.87</v>
      </c>
      <c r="O569" s="164"/>
      <c r="P569" s="163">
        <f t="shared" si="71"/>
        <v>26.87</v>
      </c>
      <c r="Q569" s="165">
        <f t="shared" si="69"/>
        <v>15530.86</v>
      </c>
      <c r="R569" s="239"/>
      <c r="S569" s="160">
        <v>1202</v>
      </c>
      <c r="T569" s="160">
        <v>24.94</v>
      </c>
    </row>
    <row r="570" spans="1:20" s="207" customFormat="1" ht="31.5" customHeight="1" x14ac:dyDescent="0.25">
      <c r="A570" s="343" t="str">
        <f>"Fee for Service Drayage = "&amp;DOLLAR(SUM(Q571),2)</f>
        <v>Fee for Service Drayage = $22,314.50</v>
      </c>
      <c r="B570" s="343"/>
      <c r="D570" s="137"/>
      <c r="E570" s="208"/>
      <c r="F570" s="136"/>
      <c r="G570" s="177"/>
      <c r="H570" s="176"/>
      <c r="I570" s="94"/>
      <c r="J570" s="178"/>
      <c r="K570" s="176"/>
      <c r="L570" s="177"/>
      <c r="M570" s="260"/>
      <c r="N570" s="136"/>
      <c r="O570" s="179"/>
      <c r="P570" s="179"/>
      <c r="Q570" s="180"/>
      <c r="R570" s="266"/>
      <c r="S570" s="208"/>
      <c r="T570" s="208"/>
    </row>
    <row r="571" spans="1:20" ht="31.5" customHeight="1" x14ac:dyDescent="0.25">
      <c r="A571" s="160">
        <v>542</v>
      </c>
      <c r="B571" s="152" t="s">
        <v>0</v>
      </c>
      <c r="C571" s="358"/>
      <c r="D571" s="358"/>
      <c r="E571" s="358"/>
      <c r="F571" s="358"/>
      <c r="G571" s="161">
        <f>SUM('FFS Item Summary'!E3:E12)</f>
        <v>6866</v>
      </c>
      <c r="H571" s="358"/>
      <c r="I571" s="358"/>
      <c r="J571" s="358"/>
      <c r="K571" s="358"/>
      <c r="L571" s="161">
        <f>G571</f>
        <v>6866</v>
      </c>
      <c r="M571" s="258">
        <v>3.25</v>
      </c>
      <c r="O571" s="359"/>
      <c r="P571" s="359"/>
      <c r="Q571" s="165">
        <f>M571*L571</f>
        <v>22314.5</v>
      </c>
      <c r="R571" s="268"/>
    </row>
    <row r="572" spans="1:20" ht="31.5" customHeight="1" x14ac:dyDescent="0.25">
      <c r="A572" s="358"/>
      <c r="B572" s="358"/>
      <c r="C572" s="358"/>
      <c r="D572" s="358"/>
      <c r="E572" s="358"/>
      <c r="F572" s="358"/>
      <c r="G572" s="358"/>
      <c r="H572" s="358"/>
      <c r="I572" s="358"/>
      <c r="J572" s="358"/>
      <c r="K572" s="358"/>
      <c r="L572" s="358"/>
      <c r="M572" s="358"/>
      <c r="N572" s="358"/>
      <c r="O572" s="358"/>
      <c r="P572" s="223" t="s">
        <v>1610</v>
      </c>
      <c r="Q572" s="224">
        <f>SUM(Q1:Q571)</f>
        <v>11604188.97000001</v>
      </c>
      <c r="R572" s="225"/>
    </row>
    <row r="573" spans="1:20" s="182" customFormat="1" ht="31.5" customHeight="1" x14ac:dyDescent="0.25">
      <c r="A573" s="361" t="s">
        <v>1611</v>
      </c>
      <c r="B573" s="361"/>
      <c r="C573" s="113"/>
      <c r="D573" s="226"/>
      <c r="E573" s="181"/>
      <c r="F573" s="227"/>
      <c r="G573" s="228"/>
      <c r="H573" s="181"/>
      <c r="I573" s="226"/>
      <c r="J573" s="229"/>
      <c r="K573" s="181"/>
      <c r="L573" s="228"/>
      <c r="M573" s="230"/>
      <c r="N573" s="227"/>
      <c r="O573" s="230"/>
      <c r="P573" s="230"/>
      <c r="Q573" s="231"/>
      <c r="R573" s="232"/>
      <c r="S573" s="181"/>
      <c r="T573" s="181"/>
    </row>
    <row r="574" spans="1:20" s="182" customFormat="1" ht="31.5" customHeight="1" x14ac:dyDescent="0.25">
      <c r="A574" s="360" t="s">
        <v>1612</v>
      </c>
      <c r="B574" s="360"/>
      <c r="C574" s="114" t="str">
        <f>DOLLAR(SUM(Q3:Q32),2)</f>
        <v>$388,807.60</v>
      </c>
      <c r="D574" s="226"/>
      <c r="E574" s="181"/>
      <c r="F574" s="227"/>
      <c r="G574" s="228"/>
      <c r="H574" s="181"/>
      <c r="I574" s="226"/>
      <c r="J574" s="229"/>
      <c r="K574" s="181"/>
      <c r="L574" s="228"/>
      <c r="M574" s="230"/>
      <c r="N574" s="227"/>
      <c r="O574" s="230"/>
      <c r="P574" s="230"/>
      <c r="Q574" s="231"/>
      <c r="R574" s="232"/>
      <c r="S574" s="181"/>
      <c r="T574" s="181"/>
    </row>
    <row r="575" spans="1:20" s="182" customFormat="1" ht="31.5" customHeight="1" x14ac:dyDescent="0.25">
      <c r="A575" s="360" t="s">
        <v>1613</v>
      </c>
      <c r="B575" s="360"/>
      <c r="C575" s="114" t="str">
        <f>DOLLAR(SUM(Q34:Q81),2)</f>
        <v>$873,260.17</v>
      </c>
      <c r="D575" s="226"/>
      <c r="E575" s="181"/>
      <c r="F575" s="227"/>
      <c r="G575" s="228"/>
      <c r="H575" s="181"/>
      <c r="I575" s="226"/>
      <c r="J575" s="229"/>
      <c r="K575" s="181"/>
      <c r="L575" s="228"/>
      <c r="M575" s="230"/>
      <c r="N575" s="227"/>
      <c r="O575" s="230"/>
      <c r="P575" s="230"/>
      <c r="Q575" s="231"/>
      <c r="R575" s="232"/>
      <c r="S575" s="181"/>
      <c r="T575" s="181"/>
    </row>
    <row r="576" spans="1:20" s="182" customFormat="1" ht="31.5" customHeight="1" x14ac:dyDescent="0.25">
      <c r="A576" s="360" t="s">
        <v>1621</v>
      </c>
      <c r="B576" s="360"/>
      <c r="C576" s="114" t="str">
        <f>DOLLAR(SUM(Q83:Q106),2)</f>
        <v>$225,434.99</v>
      </c>
      <c r="D576" s="226"/>
      <c r="E576" s="181"/>
      <c r="F576" s="227"/>
      <c r="G576" s="228"/>
      <c r="H576" s="181"/>
      <c r="I576" s="226"/>
      <c r="J576" s="229"/>
      <c r="K576" s="181"/>
      <c r="L576" s="228"/>
      <c r="M576" s="230"/>
      <c r="N576" s="227"/>
      <c r="O576" s="230"/>
      <c r="P576" s="230"/>
      <c r="Q576" s="231"/>
      <c r="R576" s="232"/>
      <c r="S576" s="181"/>
      <c r="T576" s="181"/>
    </row>
    <row r="577" spans="1:20" s="182" customFormat="1" ht="31.5" customHeight="1" x14ac:dyDescent="0.25">
      <c r="A577" s="360" t="s">
        <v>1614</v>
      </c>
      <c r="B577" s="360"/>
      <c r="C577" s="114" t="str">
        <f>DOLLAR(SUM(Q108:Q150),2)</f>
        <v>$476,343.51</v>
      </c>
      <c r="D577" s="226"/>
      <c r="E577" s="181"/>
      <c r="F577" s="227"/>
      <c r="G577" s="228"/>
      <c r="H577" s="181"/>
      <c r="I577" s="226"/>
      <c r="J577" s="229"/>
      <c r="K577" s="181"/>
      <c r="L577" s="228"/>
      <c r="M577" s="230"/>
      <c r="N577" s="227"/>
      <c r="O577" s="230"/>
      <c r="P577" s="230"/>
      <c r="Q577" s="231"/>
      <c r="R577" s="232"/>
      <c r="S577" s="181"/>
      <c r="T577" s="181"/>
    </row>
    <row r="578" spans="1:20" s="182" customFormat="1" ht="31.5" customHeight="1" x14ac:dyDescent="0.25">
      <c r="A578" s="360" t="s">
        <v>1622</v>
      </c>
      <c r="B578" s="360"/>
      <c r="C578" s="114" t="str">
        <f>DOLLAR(SUM(Q152:Q162),2)</f>
        <v>$207,275.60</v>
      </c>
      <c r="D578" s="226"/>
      <c r="E578" s="181"/>
      <c r="F578" s="227"/>
      <c r="G578" s="228"/>
      <c r="H578" s="181"/>
      <c r="I578" s="226"/>
      <c r="J578" s="229"/>
      <c r="K578" s="181"/>
      <c r="L578" s="228"/>
      <c r="M578" s="230"/>
      <c r="N578" s="227"/>
      <c r="O578" s="230"/>
      <c r="P578" s="230"/>
      <c r="Q578" s="231"/>
      <c r="R578" s="232"/>
      <c r="S578" s="181"/>
      <c r="T578" s="181"/>
    </row>
    <row r="579" spans="1:20" s="182" customFormat="1" ht="31.5" customHeight="1" x14ac:dyDescent="0.25">
      <c r="A579" s="360" t="s">
        <v>1615</v>
      </c>
      <c r="B579" s="360"/>
      <c r="C579" s="114" t="str">
        <f>DOLLAR(SUM(Q164:Q208),2)</f>
        <v>$947,099.39</v>
      </c>
      <c r="D579" s="226"/>
      <c r="E579" s="181"/>
      <c r="F579" s="227"/>
      <c r="G579" s="228"/>
      <c r="H579" s="181"/>
      <c r="I579" s="226"/>
      <c r="J579" s="229"/>
      <c r="K579" s="181"/>
      <c r="L579" s="228"/>
      <c r="M579" s="230"/>
      <c r="N579" s="227"/>
      <c r="O579" s="230"/>
      <c r="P579" s="230"/>
      <c r="Q579" s="231"/>
      <c r="R579" s="232"/>
      <c r="S579" s="181"/>
      <c r="T579" s="181"/>
    </row>
    <row r="580" spans="1:20" s="182" customFormat="1" ht="31.5" customHeight="1" x14ac:dyDescent="0.25">
      <c r="A580" s="360" t="s">
        <v>1616</v>
      </c>
      <c r="B580" s="360"/>
      <c r="C580" s="114" t="str">
        <f>DOLLAR(SUM(Q210:Q233),2)</f>
        <v>$116,836.20</v>
      </c>
      <c r="D580" s="226"/>
      <c r="E580" s="181"/>
      <c r="F580" s="227"/>
      <c r="G580" s="228"/>
      <c r="H580" s="181"/>
      <c r="I580" s="226"/>
      <c r="J580" s="229"/>
      <c r="K580" s="181"/>
      <c r="L580" s="228"/>
      <c r="M580" s="230"/>
      <c r="N580" s="227"/>
      <c r="O580" s="230"/>
      <c r="P580" s="230"/>
      <c r="Q580" s="231"/>
      <c r="R580" s="232"/>
      <c r="S580" s="181"/>
      <c r="T580" s="181"/>
    </row>
    <row r="581" spans="1:20" s="182" customFormat="1" ht="31.5" customHeight="1" x14ac:dyDescent="0.25">
      <c r="A581" s="360" t="s">
        <v>1623</v>
      </c>
      <c r="B581" s="360"/>
      <c r="C581" s="114" t="str">
        <f>DOLLAR(SUM(Q235:Q257),2)</f>
        <v>$260,937.42</v>
      </c>
      <c r="D581" s="226"/>
      <c r="E581" s="181"/>
      <c r="F581" s="227"/>
      <c r="G581" s="228"/>
      <c r="H581" s="181"/>
      <c r="I581" s="226"/>
      <c r="J581" s="229"/>
      <c r="K581" s="181"/>
      <c r="L581" s="228"/>
      <c r="M581" s="230"/>
      <c r="N581" s="227"/>
      <c r="O581" s="230"/>
      <c r="P581" s="230"/>
      <c r="Q581" s="231"/>
      <c r="R581" s="232"/>
      <c r="S581" s="181"/>
      <c r="T581" s="181"/>
    </row>
    <row r="582" spans="1:20" s="182" customFormat="1" ht="31.5" customHeight="1" x14ac:dyDescent="0.25">
      <c r="A582" s="360" t="s">
        <v>1617</v>
      </c>
      <c r="B582" s="360"/>
      <c r="C582" s="114" t="str">
        <f>DOLLAR(SUM(Q259:Q265),2)</f>
        <v>$27,583.15</v>
      </c>
      <c r="D582" s="226"/>
      <c r="E582" s="181"/>
      <c r="F582" s="227"/>
      <c r="G582" s="228"/>
      <c r="H582" s="181"/>
      <c r="I582" s="226"/>
      <c r="J582" s="229"/>
      <c r="K582" s="181"/>
      <c r="L582" s="228"/>
      <c r="M582" s="230"/>
      <c r="N582" s="227"/>
      <c r="O582" s="230"/>
      <c r="P582" s="230"/>
      <c r="Q582" s="231"/>
      <c r="R582" s="232"/>
      <c r="S582" s="181"/>
      <c r="T582" s="181"/>
    </row>
    <row r="583" spans="1:20" s="182" customFormat="1" ht="31.5" customHeight="1" x14ac:dyDescent="0.25">
      <c r="A583" s="360" t="s">
        <v>1624</v>
      </c>
      <c r="B583" s="360"/>
      <c r="C583" s="114" t="str">
        <f>DOLLAR(SUM(Q267:Q291),2)</f>
        <v>$777,349.15</v>
      </c>
      <c r="D583" s="226"/>
      <c r="E583" s="181"/>
      <c r="F583" s="227"/>
      <c r="G583" s="228"/>
      <c r="H583" s="181"/>
      <c r="I583" s="226"/>
      <c r="J583" s="229"/>
      <c r="K583" s="181"/>
      <c r="L583" s="228"/>
      <c r="M583" s="230"/>
      <c r="N583" s="227"/>
      <c r="O583" s="230"/>
      <c r="P583" s="230"/>
      <c r="Q583" s="231"/>
      <c r="R583" s="232"/>
      <c r="S583" s="181"/>
      <c r="T583" s="181"/>
    </row>
    <row r="584" spans="1:20" s="182" customFormat="1" ht="31.5" customHeight="1" x14ac:dyDescent="0.25">
      <c r="A584" s="360" t="s">
        <v>1625</v>
      </c>
      <c r="B584" s="360"/>
      <c r="C584" s="114" t="str">
        <f>DOLLAR(SUM(Q293:Q301),2)</f>
        <v>$412,538.52</v>
      </c>
      <c r="D584" s="226"/>
      <c r="E584" s="181"/>
      <c r="F584" s="227"/>
      <c r="G584" s="228"/>
      <c r="H584" s="181"/>
      <c r="I584" s="226"/>
      <c r="J584" s="229"/>
      <c r="K584" s="181"/>
      <c r="L584" s="228"/>
      <c r="M584" s="230"/>
      <c r="N584" s="227"/>
      <c r="O584" s="230"/>
      <c r="P584" s="230"/>
      <c r="Q584" s="231"/>
      <c r="R584" s="232"/>
      <c r="S584" s="181"/>
      <c r="T584" s="181"/>
    </row>
    <row r="585" spans="1:20" s="182" customFormat="1" ht="31.5" customHeight="1" x14ac:dyDescent="0.25">
      <c r="A585" s="360" t="s">
        <v>1626</v>
      </c>
      <c r="B585" s="360"/>
      <c r="C585" s="114" t="str">
        <f>DOLLAR(SUM(Q303:Q345),2)</f>
        <v>$2,092,755.06</v>
      </c>
      <c r="D585" s="226"/>
      <c r="E585" s="181"/>
      <c r="F585" s="227"/>
      <c r="G585" s="228"/>
      <c r="H585" s="181"/>
      <c r="I585" s="226"/>
      <c r="J585" s="229"/>
      <c r="K585" s="181"/>
      <c r="L585" s="228"/>
      <c r="M585" s="230"/>
      <c r="N585" s="227"/>
      <c r="O585" s="230"/>
      <c r="P585" s="230"/>
      <c r="Q585" s="231"/>
      <c r="R585" s="232"/>
      <c r="S585" s="181"/>
      <c r="T585" s="181"/>
    </row>
    <row r="586" spans="1:20" s="182" customFormat="1" ht="31.5" customHeight="1" x14ac:dyDescent="0.25">
      <c r="A586" s="360" t="s">
        <v>1627</v>
      </c>
      <c r="B586" s="360"/>
      <c r="C586" s="114" t="str">
        <f>DOLLAR(SUM(Q347:Q377),2)</f>
        <v>$833,588.64</v>
      </c>
      <c r="D586" s="226"/>
      <c r="E586" s="181"/>
      <c r="F586" s="227"/>
      <c r="G586" s="228"/>
      <c r="H586" s="181"/>
      <c r="I586" s="226"/>
      <c r="J586" s="229"/>
      <c r="K586" s="181"/>
      <c r="L586" s="228"/>
      <c r="M586" s="230"/>
      <c r="N586" s="227"/>
      <c r="O586" s="230"/>
      <c r="P586" s="230"/>
      <c r="Q586" s="231"/>
      <c r="R586" s="232"/>
      <c r="S586" s="181"/>
      <c r="T586" s="181"/>
    </row>
    <row r="587" spans="1:20" s="182" customFormat="1" ht="31.5" customHeight="1" x14ac:dyDescent="0.25">
      <c r="A587" s="360" t="s">
        <v>1618</v>
      </c>
      <c r="B587" s="360"/>
      <c r="C587" s="114" t="str">
        <f>DOLLAR(SUM(Q379:Q424),2)</f>
        <v>$474,282.69</v>
      </c>
      <c r="D587" s="226"/>
      <c r="E587" s="181"/>
      <c r="F587" s="227"/>
      <c r="G587" s="228"/>
      <c r="H587" s="181"/>
      <c r="I587" s="226"/>
      <c r="J587" s="229"/>
      <c r="K587" s="181"/>
      <c r="L587" s="228"/>
      <c r="M587" s="230"/>
      <c r="N587" s="227"/>
      <c r="O587" s="230"/>
      <c r="P587" s="230"/>
      <c r="Q587" s="231"/>
      <c r="R587" s="232"/>
      <c r="S587" s="181"/>
      <c r="T587" s="181"/>
    </row>
    <row r="588" spans="1:20" s="182" customFormat="1" ht="31.5" customHeight="1" x14ac:dyDescent="0.25">
      <c r="A588" s="360" t="s">
        <v>1628</v>
      </c>
      <c r="B588" s="360"/>
      <c r="C588" s="114" t="str">
        <f>DOLLAR(SUM(Q426:Q437),2)</f>
        <v>$219,668.30</v>
      </c>
      <c r="D588" s="226"/>
      <c r="E588" s="181"/>
      <c r="F588" s="227"/>
      <c r="G588" s="228"/>
      <c r="H588" s="181"/>
      <c r="I588" s="226"/>
      <c r="J588" s="229"/>
      <c r="K588" s="181"/>
      <c r="L588" s="228"/>
      <c r="M588" s="230"/>
      <c r="N588" s="227"/>
      <c r="O588" s="230"/>
      <c r="P588" s="230"/>
      <c r="Q588" s="231"/>
      <c r="R588" s="232"/>
      <c r="S588" s="181"/>
      <c r="T588" s="181"/>
    </row>
    <row r="589" spans="1:20" s="182" customFormat="1" ht="31.5" customHeight="1" x14ac:dyDescent="0.25">
      <c r="A589" s="360" t="s">
        <v>1619</v>
      </c>
      <c r="B589" s="360"/>
      <c r="C589" s="114" t="str">
        <f>DOLLAR(SUM(Q439:Q460),2)</f>
        <v>$745,187.25</v>
      </c>
      <c r="D589" s="226"/>
      <c r="E589" s="181"/>
      <c r="F589" s="227"/>
      <c r="G589" s="228"/>
      <c r="H589" s="181"/>
      <c r="I589" s="226"/>
      <c r="J589" s="229"/>
      <c r="K589" s="181"/>
      <c r="L589" s="228"/>
      <c r="M589" s="230"/>
      <c r="N589" s="227"/>
      <c r="O589" s="230"/>
      <c r="P589" s="230"/>
      <c r="Q589" s="231"/>
      <c r="R589" s="232"/>
      <c r="S589" s="181"/>
      <c r="T589" s="181"/>
    </row>
    <row r="590" spans="1:20" s="182" customFormat="1" ht="31.5" customHeight="1" x14ac:dyDescent="0.25">
      <c r="A590" s="360" t="s">
        <v>1629</v>
      </c>
      <c r="B590" s="360"/>
      <c r="C590" s="114" t="str">
        <f>DOLLAR(SUM(Q462:Q477),2)</f>
        <v>$747,393.10</v>
      </c>
      <c r="D590" s="226"/>
      <c r="E590" s="181"/>
      <c r="F590" s="227"/>
      <c r="G590" s="228"/>
      <c r="H590" s="181"/>
      <c r="I590" s="226"/>
      <c r="J590" s="229"/>
      <c r="K590" s="181"/>
      <c r="L590" s="228"/>
      <c r="M590" s="230"/>
      <c r="N590" s="227"/>
      <c r="O590" s="230"/>
      <c r="P590" s="230"/>
      <c r="Q590" s="231"/>
      <c r="R590" s="232"/>
      <c r="S590" s="181"/>
      <c r="T590" s="181"/>
    </row>
    <row r="591" spans="1:20" s="182" customFormat="1" ht="31.5" customHeight="1" x14ac:dyDescent="0.25">
      <c r="A591" s="360" t="s">
        <v>1630</v>
      </c>
      <c r="B591" s="360"/>
      <c r="C591" s="114" t="str">
        <f>DOLLAR(SUM(Q479:Q569),2)</f>
        <v>$1,755,533.73</v>
      </c>
      <c r="D591" s="226"/>
      <c r="E591" s="181"/>
      <c r="F591" s="227"/>
      <c r="G591" s="228"/>
      <c r="H591" s="181"/>
      <c r="I591" s="226"/>
      <c r="J591" s="229"/>
      <c r="K591" s="181"/>
      <c r="L591" s="228"/>
      <c r="M591" s="230"/>
      <c r="N591" s="227"/>
      <c r="O591" s="230"/>
      <c r="P591" s="230"/>
      <c r="Q591" s="231"/>
      <c r="R591" s="232"/>
      <c r="S591" s="181"/>
      <c r="T591" s="181"/>
    </row>
    <row r="592" spans="1:20" s="182" customFormat="1" ht="31.5" customHeight="1" x14ac:dyDescent="0.25">
      <c r="A592" s="360" t="s">
        <v>1631</v>
      </c>
      <c r="B592" s="360"/>
      <c r="C592" s="314" t="str">
        <f>DOLLAR(SUM(Q571),2)</f>
        <v>$22,314.50</v>
      </c>
      <c r="D592" s="226"/>
      <c r="E592" s="181"/>
      <c r="F592" s="227"/>
      <c r="G592" s="228"/>
      <c r="H592" s="181"/>
      <c r="I592" s="226"/>
      <c r="J592" s="229"/>
      <c r="K592" s="181"/>
      <c r="L592" s="228"/>
      <c r="M592" s="230"/>
      <c r="N592" s="227"/>
      <c r="O592" s="230"/>
      <c r="P592" s="230"/>
      <c r="Q592" s="231"/>
      <c r="R592" s="232"/>
      <c r="S592" s="181"/>
      <c r="T592" s="181"/>
    </row>
    <row r="593" spans="1:16384" s="182" customFormat="1" ht="31.5" customHeight="1" x14ac:dyDescent="0.25">
      <c r="A593" s="360" t="s">
        <v>1620</v>
      </c>
      <c r="B593" s="360"/>
      <c r="C593" s="114">
        <f>end</f>
        <v>11604188.97000001</v>
      </c>
      <c r="D593" s="226"/>
      <c r="E593" s="181"/>
      <c r="F593" s="227"/>
      <c r="G593" s="228"/>
      <c r="H593" s="181"/>
      <c r="I593" s="226"/>
      <c r="J593" s="229"/>
      <c r="K593" s="181"/>
      <c r="L593" s="228"/>
      <c r="M593" s="230"/>
      <c r="N593" s="227"/>
      <c r="O593" s="230"/>
      <c r="P593" s="230"/>
      <c r="Q593" s="231"/>
      <c r="R593" s="232"/>
      <c r="S593" s="181"/>
      <c r="T593" s="181"/>
    </row>
    <row r="594" spans="1:16384" s="182" customFormat="1" ht="31.5" hidden="1" customHeight="1" x14ac:dyDescent="0.25">
      <c r="A594" s="181"/>
      <c r="B594" s="227"/>
      <c r="C594" s="233"/>
      <c r="D594" s="143"/>
      <c r="E594" s="183"/>
      <c r="F594" s="144"/>
      <c r="G594" s="184"/>
      <c r="H594" s="183"/>
      <c r="I594" s="143"/>
      <c r="J594" s="185"/>
      <c r="K594" s="183"/>
      <c r="L594" s="184"/>
      <c r="M594" s="186"/>
      <c r="N594" s="144"/>
      <c r="O594" s="186"/>
      <c r="P594" s="234"/>
      <c r="Q594" s="231"/>
      <c r="R594" s="232"/>
      <c r="S594" s="181"/>
      <c r="T594" s="181"/>
    </row>
    <row r="595" spans="1:16384" s="182" customFormat="1" ht="31.5" hidden="1" customHeight="1" x14ac:dyDescent="0.25">
      <c r="A595" s="181"/>
      <c r="B595" s="227"/>
      <c r="C595" s="233"/>
      <c r="D595" s="151"/>
      <c r="E595" s="160"/>
      <c r="F595" s="152"/>
      <c r="G595" s="161"/>
      <c r="H595" s="160"/>
      <c r="I595" s="151"/>
      <c r="J595" s="162"/>
      <c r="K595" s="160"/>
      <c r="L595" s="161"/>
      <c r="M595" s="163"/>
      <c r="N595" s="152"/>
      <c r="O595" s="163"/>
      <c r="P595" s="235"/>
      <c r="Q595" s="231"/>
      <c r="R595" s="232"/>
      <c r="S595" s="181"/>
      <c r="T595" s="181"/>
    </row>
    <row r="596" spans="1:16384" s="182" customFormat="1" ht="31.5" hidden="1" customHeight="1" x14ac:dyDescent="0.25">
      <c r="A596" s="181"/>
      <c r="B596" s="227"/>
      <c r="C596" s="233"/>
      <c r="D596" s="151"/>
      <c r="E596" s="160"/>
      <c r="F596" s="152"/>
      <c r="G596" s="161"/>
      <c r="H596" s="160"/>
      <c r="I596" s="151"/>
      <c r="J596" s="162"/>
      <c r="K596" s="160"/>
      <c r="L596" s="161"/>
      <c r="M596" s="163"/>
      <c r="N596" s="152"/>
      <c r="O596" s="163"/>
      <c r="P596" s="235"/>
      <c r="Q596" s="231"/>
      <c r="R596" s="232"/>
      <c r="S596" s="181"/>
      <c r="T596" s="181"/>
    </row>
    <row r="597" spans="1:16384" s="182" customFormat="1" ht="31.5" hidden="1" customHeight="1" x14ac:dyDescent="0.25">
      <c r="A597" s="181"/>
      <c r="B597" s="227"/>
      <c r="C597" s="233"/>
      <c r="D597" s="151"/>
      <c r="E597" s="160"/>
      <c r="F597" s="152"/>
      <c r="G597" s="161"/>
      <c r="H597" s="160"/>
      <c r="I597" s="151"/>
      <c r="J597" s="162"/>
      <c r="K597" s="160"/>
      <c r="L597" s="161"/>
      <c r="M597" s="163"/>
      <c r="N597" s="152"/>
      <c r="O597" s="163"/>
      <c r="P597" s="235"/>
      <c r="Q597" s="231"/>
      <c r="R597" s="232"/>
      <c r="S597" s="181"/>
      <c r="T597" s="181"/>
    </row>
    <row r="598" spans="1:16384" s="182" customFormat="1" ht="31.5" hidden="1" customHeight="1" x14ac:dyDescent="0.25">
      <c r="A598" s="181"/>
      <c r="B598" s="227"/>
      <c r="C598" s="233"/>
      <c r="D598" s="151"/>
      <c r="E598" s="160"/>
      <c r="F598" s="152"/>
      <c r="G598" s="161"/>
      <c r="H598" s="160"/>
      <c r="I598" s="151"/>
      <c r="J598" s="162"/>
      <c r="K598" s="160"/>
      <c r="L598" s="161"/>
      <c r="M598" s="163"/>
      <c r="N598" s="152"/>
      <c r="O598" s="163"/>
      <c r="P598" s="235"/>
      <c r="Q598" s="231"/>
      <c r="R598" s="232"/>
      <c r="S598" s="181"/>
      <c r="T598" s="181"/>
    </row>
    <row r="599" spans="1:16384" s="182" customFormat="1" ht="31.5" hidden="1" customHeight="1" x14ac:dyDescent="0.25">
      <c r="A599" s="160"/>
      <c r="B599" s="152"/>
      <c r="C599" s="159"/>
      <c r="D599" s="151"/>
      <c r="E599" s="160"/>
      <c r="F599" s="152"/>
      <c r="G599" s="161"/>
      <c r="H599" s="160"/>
      <c r="I599" s="151"/>
      <c r="J599" s="162"/>
      <c r="K599" s="160"/>
      <c r="L599" s="161"/>
      <c r="M599" s="163"/>
      <c r="N599" s="152"/>
      <c r="O599" s="163"/>
      <c r="P599" s="235"/>
      <c r="Q599" s="231"/>
      <c r="R599" s="232"/>
      <c r="S599" s="181"/>
      <c r="T599" s="181"/>
    </row>
    <row r="600" spans="1:16384" ht="31.5" hidden="1" customHeight="1" x14ac:dyDescent="0.25">
      <c r="Q600" s="188"/>
      <c r="R600" s="147"/>
      <c r="S600" s="183"/>
      <c r="T600" s="183"/>
      <c r="U600" s="189"/>
      <c r="V600" s="189"/>
      <c r="W600" s="189"/>
      <c r="X600" s="189"/>
      <c r="Y600" s="189"/>
      <c r="Z600" s="189"/>
      <c r="AA600" s="189"/>
      <c r="AB600" s="189"/>
      <c r="AC600" s="189"/>
      <c r="AD600" s="189"/>
      <c r="AE600" s="189"/>
      <c r="AF600" s="189"/>
      <c r="AG600" s="189"/>
      <c r="AH600" s="189"/>
      <c r="AI600" s="189"/>
      <c r="AJ600" s="189"/>
      <c r="AK600" s="189"/>
      <c r="AL600" s="189"/>
      <c r="AM600" s="189"/>
      <c r="AN600" s="189"/>
      <c r="AO600" s="189"/>
      <c r="AP600" s="189"/>
      <c r="AQ600" s="189"/>
      <c r="AR600" s="189"/>
      <c r="AS600" s="189"/>
      <c r="AT600" s="189"/>
      <c r="AU600" s="189"/>
      <c r="AV600" s="189"/>
      <c r="AW600" s="189"/>
      <c r="AX600" s="189"/>
      <c r="AY600" s="189"/>
      <c r="AZ600" s="189"/>
      <c r="BA600" s="189"/>
      <c r="BB600" s="189"/>
      <c r="BC600" s="189"/>
      <c r="BD600" s="189"/>
      <c r="BE600" s="189"/>
      <c r="BF600" s="189"/>
      <c r="BG600" s="189"/>
      <c r="BH600" s="189"/>
      <c r="BI600" s="189"/>
      <c r="BJ600" s="189"/>
      <c r="BK600" s="189"/>
      <c r="BL600" s="189"/>
      <c r="BM600" s="189"/>
      <c r="BN600" s="189"/>
      <c r="BO600" s="189"/>
      <c r="BP600" s="189"/>
      <c r="BQ600" s="189"/>
      <c r="BR600" s="189"/>
      <c r="BS600" s="189"/>
      <c r="BT600" s="189"/>
      <c r="BU600" s="189"/>
      <c r="BV600" s="189"/>
      <c r="BW600" s="189"/>
      <c r="BX600" s="189"/>
      <c r="BY600" s="189"/>
      <c r="BZ600" s="189"/>
      <c r="CA600" s="189"/>
      <c r="CB600" s="189"/>
      <c r="CC600" s="189"/>
      <c r="CD600" s="189"/>
      <c r="CE600" s="189"/>
      <c r="CF600" s="189"/>
      <c r="CG600" s="189"/>
      <c r="CH600" s="189"/>
      <c r="CI600" s="189"/>
      <c r="CJ600" s="189"/>
      <c r="CK600" s="189"/>
      <c r="CL600" s="189"/>
      <c r="CM600" s="189"/>
      <c r="CN600" s="189"/>
      <c r="CO600" s="189"/>
      <c r="CP600" s="189"/>
      <c r="CQ600" s="189"/>
      <c r="CR600" s="189"/>
      <c r="CS600" s="189"/>
      <c r="CT600" s="189"/>
      <c r="CU600" s="189"/>
      <c r="CV600" s="189"/>
      <c r="CW600" s="189"/>
      <c r="CX600" s="189"/>
      <c r="CY600" s="189"/>
      <c r="CZ600" s="189"/>
      <c r="DA600" s="189"/>
      <c r="DB600" s="189"/>
      <c r="DC600" s="189"/>
      <c r="DD600" s="189"/>
      <c r="DE600" s="189"/>
      <c r="DF600" s="189"/>
      <c r="DG600" s="189"/>
      <c r="DH600" s="189"/>
      <c r="DI600" s="189"/>
      <c r="DJ600" s="189"/>
      <c r="DK600" s="189"/>
      <c r="DL600" s="189"/>
      <c r="DM600" s="189"/>
      <c r="DN600" s="189"/>
      <c r="DO600" s="189"/>
      <c r="DP600" s="189"/>
      <c r="DQ600" s="189"/>
      <c r="DR600" s="189"/>
      <c r="DS600" s="189"/>
      <c r="DT600" s="189"/>
      <c r="DU600" s="189"/>
      <c r="DV600" s="189"/>
      <c r="DW600" s="189"/>
      <c r="DX600" s="189"/>
      <c r="DY600" s="189"/>
      <c r="DZ600" s="189"/>
      <c r="EA600" s="189"/>
      <c r="EB600" s="189"/>
      <c r="EC600" s="189"/>
      <c r="ED600" s="189"/>
      <c r="EE600" s="189"/>
      <c r="EF600" s="189"/>
      <c r="EG600" s="189"/>
      <c r="EH600" s="189"/>
      <c r="EI600" s="189"/>
      <c r="EJ600" s="189"/>
      <c r="EK600" s="189"/>
      <c r="EL600" s="189"/>
      <c r="EM600" s="189"/>
      <c r="EN600" s="189"/>
      <c r="EO600" s="189"/>
      <c r="EP600" s="189"/>
      <c r="EQ600" s="189"/>
      <c r="ER600" s="189"/>
      <c r="ES600" s="189"/>
      <c r="ET600" s="189"/>
      <c r="EU600" s="189"/>
      <c r="EV600" s="189"/>
      <c r="EW600" s="189"/>
      <c r="EX600" s="189"/>
      <c r="EY600" s="189"/>
      <c r="EZ600" s="189"/>
      <c r="FA600" s="189"/>
      <c r="FB600" s="189"/>
      <c r="FC600" s="189"/>
      <c r="FD600" s="189"/>
      <c r="FE600" s="189"/>
      <c r="FF600" s="189"/>
      <c r="FG600" s="189"/>
      <c r="FH600" s="189"/>
      <c r="FI600" s="189"/>
      <c r="FJ600" s="189"/>
      <c r="FK600" s="189"/>
      <c r="FL600" s="189"/>
      <c r="FM600" s="189"/>
      <c r="FN600" s="189"/>
      <c r="FO600" s="189"/>
      <c r="FP600" s="189"/>
      <c r="FQ600" s="189"/>
      <c r="FR600" s="189"/>
      <c r="FS600" s="189"/>
      <c r="FT600" s="189"/>
      <c r="FU600" s="189"/>
      <c r="FV600" s="189"/>
      <c r="FW600" s="189"/>
      <c r="FX600" s="189"/>
      <c r="FY600" s="189"/>
      <c r="FZ600" s="189"/>
      <c r="GA600" s="189"/>
      <c r="GB600" s="189"/>
      <c r="GC600" s="189"/>
      <c r="GD600" s="189"/>
      <c r="GE600" s="189"/>
      <c r="GF600" s="189"/>
      <c r="GG600" s="189"/>
      <c r="GH600" s="189"/>
      <c r="GI600" s="189"/>
      <c r="GJ600" s="189"/>
      <c r="GK600" s="189"/>
      <c r="GL600" s="189"/>
      <c r="GM600" s="189"/>
      <c r="GN600" s="189"/>
      <c r="GO600" s="189"/>
      <c r="GP600" s="189"/>
      <c r="GQ600" s="189"/>
      <c r="GR600" s="189"/>
      <c r="GS600" s="189"/>
      <c r="GT600" s="189"/>
      <c r="GU600" s="189"/>
      <c r="GV600" s="189"/>
      <c r="GW600" s="189"/>
      <c r="GX600" s="189"/>
      <c r="GY600" s="189"/>
      <c r="GZ600" s="189"/>
      <c r="HA600" s="189"/>
      <c r="HB600" s="189"/>
      <c r="HC600" s="189"/>
      <c r="HD600" s="189"/>
      <c r="HE600" s="189"/>
      <c r="HF600" s="189"/>
      <c r="HG600" s="189"/>
      <c r="HH600" s="189"/>
      <c r="HI600" s="189"/>
      <c r="HJ600" s="189"/>
      <c r="HK600" s="189"/>
      <c r="HL600" s="189"/>
      <c r="HM600" s="189"/>
      <c r="HN600" s="189"/>
      <c r="HO600" s="189"/>
      <c r="HP600" s="189"/>
      <c r="HQ600" s="189"/>
      <c r="HR600" s="189"/>
      <c r="HS600" s="189"/>
      <c r="HT600" s="189"/>
      <c r="HU600" s="189"/>
      <c r="HV600" s="189"/>
      <c r="HW600" s="189"/>
      <c r="HX600" s="189"/>
      <c r="HY600" s="189"/>
      <c r="HZ600" s="189"/>
      <c r="IA600" s="189"/>
      <c r="IB600" s="189"/>
      <c r="IC600" s="189"/>
      <c r="ID600" s="189"/>
      <c r="IE600" s="189"/>
      <c r="IF600" s="189"/>
      <c r="IG600" s="189"/>
      <c r="IH600" s="189"/>
      <c r="II600" s="189"/>
      <c r="IJ600" s="189"/>
      <c r="IK600" s="189"/>
      <c r="IL600" s="189"/>
      <c r="IM600" s="189"/>
      <c r="IN600" s="189"/>
      <c r="IO600" s="189"/>
      <c r="IP600" s="189"/>
      <c r="IQ600" s="189"/>
      <c r="IR600" s="189"/>
      <c r="IS600" s="189"/>
      <c r="IT600" s="189"/>
      <c r="IU600" s="189"/>
      <c r="IV600" s="189"/>
      <c r="IW600" s="189"/>
      <c r="IX600" s="189"/>
      <c r="IY600" s="189"/>
      <c r="IZ600" s="189"/>
      <c r="JA600" s="189"/>
      <c r="JB600" s="189"/>
      <c r="JC600" s="189"/>
      <c r="JD600" s="189"/>
      <c r="JE600" s="189"/>
      <c r="JF600" s="189"/>
      <c r="JG600" s="189"/>
      <c r="JH600" s="189"/>
      <c r="JI600" s="189"/>
      <c r="JJ600" s="189"/>
      <c r="JK600" s="189"/>
      <c r="JL600" s="189"/>
      <c r="JM600" s="189"/>
      <c r="JN600" s="189"/>
      <c r="JO600" s="189"/>
      <c r="JP600" s="189"/>
      <c r="JQ600" s="189"/>
      <c r="JR600" s="189"/>
      <c r="JS600" s="189"/>
      <c r="JT600" s="189"/>
      <c r="JU600" s="189"/>
      <c r="JV600" s="189"/>
      <c r="JW600" s="189"/>
      <c r="JX600" s="189"/>
      <c r="JY600" s="189"/>
      <c r="JZ600" s="189"/>
      <c r="KA600" s="189"/>
      <c r="KB600" s="189"/>
      <c r="KC600" s="189"/>
      <c r="KD600" s="189"/>
      <c r="KE600" s="189"/>
      <c r="KF600" s="189"/>
      <c r="KG600" s="189"/>
      <c r="KH600" s="189"/>
      <c r="KI600" s="189"/>
      <c r="KJ600" s="189"/>
      <c r="KK600" s="189"/>
      <c r="KL600" s="189"/>
      <c r="KM600" s="189"/>
      <c r="KN600" s="189"/>
      <c r="KO600" s="189"/>
      <c r="KP600" s="189"/>
      <c r="KQ600" s="189"/>
      <c r="KR600" s="189"/>
      <c r="KS600" s="189"/>
      <c r="KT600" s="189"/>
      <c r="KU600" s="189"/>
      <c r="KV600" s="189"/>
      <c r="KW600" s="189"/>
      <c r="KX600" s="189"/>
      <c r="KY600" s="189"/>
      <c r="KZ600" s="189"/>
      <c r="LA600" s="189"/>
      <c r="LB600" s="189"/>
      <c r="LC600" s="189"/>
      <c r="LD600" s="189"/>
      <c r="LE600" s="189"/>
      <c r="LF600" s="189"/>
      <c r="LG600" s="189"/>
      <c r="LH600" s="189"/>
      <c r="LI600" s="189"/>
      <c r="LJ600" s="189"/>
      <c r="LK600" s="189"/>
      <c r="LL600" s="189"/>
      <c r="LM600" s="189"/>
      <c r="LN600" s="189"/>
      <c r="LO600" s="189"/>
      <c r="LP600" s="189"/>
      <c r="LQ600" s="189"/>
      <c r="LR600" s="189"/>
      <c r="LS600" s="189"/>
      <c r="LT600" s="189"/>
      <c r="LU600" s="189"/>
      <c r="LV600" s="189"/>
      <c r="LW600" s="189"/>
      <c r="LX600" s="189"/>
      <c r="LY600" s="189"/>
      <c r="LZ600" s="189"/>
      <c r="MA600" s="189"/>
      <c r="MB600" s="189"/>
      <c r="MC600" s="189"/>
      <c r="MD600" s="189"/>
      <c r="ME600" s="189"/>
      <c r="MF600" s="189"/>
      <c r="MG600" s="189"/>
      <c r="MH600" s="189"/>
      <c r="MI600" s="189"/>
      <c r="MJ600" s="189"/>
      <c r="MK600" s="189"/>
      <c r="ML600" s="189"/>
      <c r="MM600" s="189"/>
      <c r="MN600" s="189"/>
      <c r="MO600" s="189"/>
      <c r="MP600" s="189"/>
      <c r="MQ600" s="189"/>
      <c r="MR600" s="189"/>
      <c r="MS600" s="189"/>
      <c r="MT600" s="189"/>
      <c r="MU600" s="189"/>
      <c r="MV600" s="189"/>
      <c r="MW600" s="189"/>
      <c r="MX600" s="189"/>
      <c r="MY600" s="189"/>
      <c r="MZ600" s="189"/>
      <c r="NA600" s="189"/>
      <c r="NB600" s="189"/>
      <c r="NC600" s="189"/>
      <c r="ND600" s="189"/>
      <c r="NE600" s="189"/>
      <c r="NF600" s="189"/>
      <c r="NG600" s="189"/>
      <c r="NH600" s="189"/>
      <c r="NI600" s="189"/>
      <c r="NJ600" s="189"/>
      <c r="NK600" s="189"/>
      <c r="NL600" s="189"/>
      <c r="NM600" s="189"/>
      <c r="NN600" s="189"/>
      <c r="NO600" s="189"/>
      <c r="NP600" s="189"/>
      <c r="NQ600" s="189"/>
      <c r="NR600" s="189"/>
      <c r="NS600" s="189"/>
      <c r="NT600" s="189"/>
      <c r="NU600" s="189"/>
      <c r="NV600" s="189"/>
      <c r="NW600" s="189"/>
      <c r="NX600" s="189"/>
      <c r="NY600" s="189"/>
      <c r="NZ600" s="189"/>
      <c r="OA600" s="189"/>
      <c r="OB600" s="189"/>
      <c r="OC600" s="189"/>
      <c r="OD600" s="189"/>
      <c r="OE600" s="189"/>
      <c r="OF600" s="189"/>
      <c r="OG600" s="189"/>
      <c r="OH600" s="189"/>
      <c r="OI600" s="189"/>
      <c r="OJ600" s="189"/>
      <c r="OK600" s="189"/>
      <c r="OL600" s="189"/>
      <c r="OM600" s="189"/>
      <c r="ON600" s="189"/>
      <c r="OO600" s="189"/>
      <c r="OP600" s="189"/>
      <c r="OQ600" s="189"/>
      <c r="OR600" s="189"/>
      <c r="OS600" s="189"/>
      <c r="OT600" s="189"/>
      <c r="OU600" s="189"/>
      <c r="OV600" s="189"/>
      <c r="OW600" s="189"/>
      <c r="OX600" s="189"/>
      <c r="OY600" s="189"/>
      <c r="OZ600" s="189"/>
      <c r="PA600" s="189"/>
      <c r="PB600" s="189"/>
      <c r="PC600" s="189"/>
      <c r="PD600" s="189"/>
      <c r="PE600" s="189"/>
      <c r="PF600" s="189"/>
      <c r="PG600" s="189"/>
      <c r="PH600" s="189"/>
      <c r="PI600" s="189"/>
      <c r="PJ600" s="189"/>
      <c r="PK600" s="189"/>
      <c r="PL600" s="189"/>
      <c r="PM600" s="189"/>
      <c r="PN600" s="189"/>
      <c r="PO600" s="189"/>
      <c r="PP600" s="189"/>
      <c r="PQ600" s="189"/>
      <c r="PR600" s="189"/>
      <c r="PS600" s="189"/>
      <c r="PT600" s="189"/>
      <c r="PU600" s="189"/>
      <c r="PV600" s="189"/>
      <c r="PW600" s="189"/>
      <c r="PX600" s="189"/>
      <c r="PY600" s="189"/>
      <c r="PZ600" s="189"/>
      <c r="QA600" s="189"/>
      <c r="QB600" s="189"/>
      <c r="QC600" s="189"/>
      <c r="QD600" s="189"/>
      <c r="QE600" s="189"/>
      <c r="QF600" s="189"/>
      <c r="QG600" s="189"/>
      <c r="QH600" s="189"/>
      <c r="QI600" s="189"/>
      <c r="QJ600" s="189"/>
      <c r="QK600" s="189"/>
      <c r="QL600" s="189"/>
      <c r="QM600" s="189"/>
      <c r="QN600" s="189"/>
      <c r="QO600" s="189"/>
      <c r="QP600" s="189"/>
      <c r="QQ600" s="189"/>
      <c r="QR600" s="189"/>
      <c r="QS600" s="189"/>
      <c r="QT600" s="189"/>
      <c r="QU600" s="189"/>
      <c r="QV600" s="189"/>
      <c r="QW600" s="189"/>
      <c r="QX600" s="189"/>
      <c r="QY600" s="189"/>
      <c r="QZ600" s="189"/>
      <c r="RA600" s="189"/>
      <c r="RB600" s="189"/>
      <c r="RC600" s="189"/>
      <c r="RD600" s="189"/>
      <c r="RE600" s="189"/>
      <c r="RF600" s="189"/>
      <c r="RG600" s="189"/>
      <c r="RH600" s="189"/>
      <c r="RI600" s="189"/>
      <c r="RJ600" s="189"/>
      <c r="RK600" s="189"/>
      <c r="RL600" s="189"/>
      <c r="RM600" s="189"/>
      <c r="RN600" s="189"/>
      <c r="RO600" s="189"/>
      <c r="RP600" s="189"/>
      <c r="RQ600" s="189"/>
      <c r="RR600" s="189"/>
      <c r="RS600" s="189"/>
      <c r="RT600" s="189"/>
      <c r="RU600" s="189"/>
      <c r="RV600" s="189"/>
      <c r="RW600" s="189"/>
      <c r="RX600" s="189"/>
      <c r="RY600" s="189"/>
      <c r="RZ600" s="189"/>
      <c r="SA600" s="189"/>
      <c r="SB600" s="189"/>
      <c r="SC600" s="189"/>
      <c r="SD600" s="189"/>
      <c r="SE600" s="189"/>
      <c r="SF600" s="189"/>
      <c r="SG600" s="189"/>
      <c r="SH600" s="189"/>
      <c r="SI600" s="189"/>
      <c r="SJ600" s="189"/>
      <c r="SK600" s="189"/>
      <c r="SL600" s="189"/>
      <c r="SM600" s="189"/>
      <c r="SN600" s="189"/>
      <c r="SO600" s="189"/>
      <c r="SP600" s="189"/>
      <c r="SQ600" s="189"/>
      <c r="SR600" s="189"/>
      <c r="SS600" s="189"/>
      <c r="ST600" s="189"/>
      <c r="SU600" s="189"/>
      <c r="SV600" s="189"/>
      <c r="SW600" s="189"/>
      <c r="SX600" s="189"/>
      <c r="SY600" s="189"/>
      <c r="SZ600" s="189"/>
      <c r="TA600" s="189"/>
      <c r="TB600" s="189"/>
      <c r="TC600" s="189"/>
      <c r="TD600" s="189"/>
      <c r="TE600" s="189"/>
      <c r="TF600" s="189"/>
      <c r="TG600" s="189"/>
      <c r="TH600" s="189"/>
      <c r="TI600" s="189"/>
      <c r="TJ600" s="189"/>
      <c r="TK600" s="189"/>
      <c r="TL600" s="189"/>
      <c r="TM600" s="189"/>
      <c r="TN600" s="189"/>
      <c r="TO600" s="189"/>
      <c r="TP600" s="189"/>
      <c r="TQ600" s="189"/>
      <c r="TR600" s="189"/>
      <c r="TS600" s="189"/>
      <c r="TT600" s="189"/>
      <c r="TU600" s="189"/>
      <c r="TV600" s="189"/>
      <c r="TW600" s="189"/>
      <c r="TX600" s="189"/>
      <c r="TY600" s="189"/>
      <c r="TZ600" s="189"/>
      <c r="UA600" s="189"/>
      <c r="UB600" s="189"/>
      <c r="UC600" s="189"/>
      <c r="UD600" s="189"/>
      <c r="UE600" s="189"/>
      <c r="UF600" s="189"/>
      <c r="UG600" s="189"/>
      <c r="UH600" s="189"/>
      <c r="UI600" s="189"/>
      <c r="UJ600" s="189"/>
      <c r="UK600" s="189"/>
      <c r="UL600" s="189"/>
      <c r="UM600" s="189"/>
      <c r="UN600" s="189"/>
      <c r="UO600" s="189"/>
      <c r="UP600" s="189"/>
      <c r="UQ600" s="189"/>
      <c r="UR600" s="189"/>
      <c r="US600" s="189"/>
      <c r="UT600" s="189"/>
      <c r="UU600" s="189"/>
      <c r="UV600" s="189"/>
      <c r="UW600" s="189"/>
      <c r="UX600" s="189"/>
      <c r="UY600" s="189"/>
      <c r="UZ600" s="189"/>
      <c r="VA600" s="189"/>
      <c r="VB600" s="189"/>
      <c r="VC600" s="189"/>
      <c r="VD600" s="189"/>
      <c r="VE600" s="189"/>
      <c r="VF600" s="189"/>
      <c r="VG600" s="189"/>
      <c r="VH600" s="189"/>
      <c r="VI600" s="189"/>
      <c r="VJ600" s="189"/>
      <c r="VK600" s="189"/>
      <c r="VL600" s="189"/>
      <c r="VM600" s="189"/>
      <c r="VN600" s="189"/>
      <c r="VO600" s="189"/>
      <c r="VP600" s="189"/>
      <c r="VQ600" s="189"/>
      <c r="VR600" s="189"/>
      <c r="VS600" s="189"/>
      <c r="VT600" s="189"/>
      <c r="VU600" s="189"/>
      <c r="VV600" s="189"/>
      <c r="VW600" s="189"/>
      <c r="VX600" s="189"/>
      <c r="VY600" s="189"/>
      <c r="VZ600" s="189"/>
      <c r="WA600" s="189"/>
      <c r="WB600" s="189"/>
      <c r="WC600" s="189"/>
      <c r="WD600" s="189"/>
      <c r="WE600" s="189"/>
      <c r="WF600" s="189"/>
      <c r="WG600" s="189"/>
      <c r="WH600" s="189"/>
      <c r="WI600" s="189"/>
      <c r="WJ600" s="189"/>
      <c r="WK600" s="189"/>
      <c r="WL600" s="189"/>
      <c r="WM600" s="189"/>
      <c r="WN600" s="189"/>
      <c r="WO600" s="189"/>
      <c r="WP600" s="189"/>
      <c r="WQ600" s="189"/>
      <c r="WR600" s="189"/>
      <c r="WS600" s="189"/>
      <c r="WT600" s="189"/>
      <c r="WU600" s="189"/>
      <c r="WV600" s="189"/>
      <c r="WW600" s="189"/>
      <c r="WX600" s="189"/>
      <c r="WY600" s="189"/>
      <c r="WZ600" s="189"/>
      <c r="XA600" s="189"/>
      <c r="XB600" s="189"/>
      <c r="XC600" s="189"/>
      <c r="XD600" s="189"/>
      <c r="XE600" s="189"/>
      <c r="XF600" s="189"/>
      <c r="XG600" s="189"/>
      <c r="XH600" s="189"/>
      <c r="XI600" s="189"/>
      <c r="XJ600" s="189"/>
      <c r="XK600" s="189"/>
      <c r="XL600" s="189"/>
      <c r="XM600" s="189"/>
      <c r="XN600" s="189"/>
      <c r="XO600" s="189"/>
      <c r="XP600" s="189"/>
      <c r="XQ600" s="189"/>
      <c r="XR600" s="189"/>
      <c r="XS600" s="189"/>
      <c r="XT600" s="189"/>
      <c r="XU600" s="189"/>
      <c r="XV600" s="189"/>
      <c r="XW600" s="189"/>
      <c r="XX600" s="189"/>
      <c r="XY600" s="189"/>
      <c r="XZ600" s="189"/>
      <c r="YA600" s="189"/>
      <c r="YB600" s="189"/>
      <c r="YC600" s="189"/>
      <c r="YD600" s="189"/>
      <c r="YE600" s="189"/>
      <c r="YF600" s="189"/>
      <c r="YG600" s="189"/>
      <c r="YH600" s="189"/>
      <c r="YI600" s="189"/>
      <c r="YJ600" s="189"/>
      <c r="YK600" s="189"/>
      <c r="YL600" s="189"/>
      <c r="YM600" s="189"/>
      <c r="YN600" s="189"/>
      <c r="YO600" s="189"/>
      <c r="YP600" s="189"/>
      <c r="YQ600" s="189"/>
      <c r="YR600" s="189"/>
      <c r="YS600" s="189"/>
      <c r="YT600" s="189"/>
      <c r="YU600" s="189"/>
      <c r="YV600" s="189"/>
      <c r="YW600" s="189"/>
      <c r="YX600" s="189"/>
      <c r="YY600" s="189"/>
      <c r="YZ600" s="189"/>
      <c r="ZA600" s="189"/>
      <c r="ZB600" s="189"/>
      <c r="ZC600" s="189"/>
      <c r="ZD600" s="189"/>
      <c r="ZE600" s="189"/>
      <c r="ZF600" s="189"/>
      <c r="ZG600" s="189"/>
      <c r="ZH600" s="189"/>
      <c r="ZI600" s="189"/>
      <c r="ZJ600" s="189"/>
      <c r="ZK600" s="189"/>
      <c r="ZL600" s="189"/>
      <c r="ZM600" s="189"/>
      <c r="ZN600" s="189"/>
      <c r="ZO600" s="189"/>
      <c r="ZP600" s="189"/>
      <c r="ZQ600" s="189"/>
      <c r="ZR600" s="189"/>
      <c r="ZS600" s="189"/>
      <c r="ZT600" s="189"/>
      <c r="ZU600" s="189"/>
      <c r="ZV600" s="189"/>
      <c r="ZW600" s="189"/>
      <c r="ZX600" s="189"/>
      <c r="ZY600" s="189"/>
      <c r="ZZ600" s="189"/>
      <c r="AAA600" s="189"/>
      <c r="AAB600" s="189"/>
      <c r="AAC600" s="189"/>
      <c r="AAD600" s="189"/>
      <c r="AAE600" s="189"/>
      <c r="AAF600" s="189"/>
      <c r="AAG600" s="189"/>
      <c r="AAH600" s="189"/>
      <c r="AAI600" s="189"/>
      <c r="AAJ600" s="189"/>
      <c r="AAK600" s="189"/>
      <c r="AAL600" s="189"/>
      <c r="AAM600" s="189"/>
      <c r="AAN600" s="189"/>
      <c r="AAO600" s="189"/>
      <c r="AAP600" s="189"/>
      <c r="AAQ600" s="189"/>
      <c r="AAR600" s="189"/>
      <c r="AAS600" s="189"/>
      <c r="AAT600" s="189"/>
      <c r="AAU600" s="189"/>
      <c r="AAV600" s="189"/>
      <c r="AAW600" s="189"/>
      <c r="AAX600" s="189"/>
      <c r="AAY600" s="189"/>
      <c r="AAZ600" s="189"/>
      <c r="ABA600" s="189"/>
      <c r="ABB600" s="189"/>
      <c r="ABC600" s="189"/>
      <c r="ABD600" s="189"/>
      <c r="ABE600" s="189"/>
      <c r="ABF600" s="189"/>
      <c r="ABG600" s="189"/>
      <c r="ABH600" s="189"/>
      <c r="ABI600" s="189"/>
      <c r="ABJ600" s="189"/>
      <c r="ABK600" s="189"/>
      <c r="ABL600" s="189"/>
      <c r="ABM600" s="189"/>
      <c r="ABN600" s="189"/>
      <c r="ABO600" s="189"/>
      <c r="ABP600" s="189"/>
      <c r="ABQ600" s="189"/>
      <c r="ABR600" s="189"/>
      <c r="ABS600" s="189"/>
      <c r="ABT600" s="189"/>
      <c r="ABU600" s="189"/>
      <c r="ABV600" s="189"/>
      <c r="ABW600" s="189"/>
      <c r="ABX600" s="189"/>
      <c r="ABY600" s="189"/>
      <c r="ABZ600" s="189"/>
      <c r="ACA600" s="189"/>
      <c r="ACB600" s="189"/>
      <c r="ACC600" s="189"/>
      <c r="ACD600" s="189"/>
      <c r="ACE600" s="189"/>
      <c r="ACF600" s="189"/>
      <c r="ACG600" s="189"/>
      <c r="ACH600" s="189"/>
      <c r="ACI600" s="189"/>
      <c r="ACJ600" s="189"/>
      <c r="ACK600" s="189"/>
      <c r="ACL600" s="189"/>
      <c r="ACM600" s="189"/>
      <c r="ACN600" s="189"/>
      <c r="ACO600" s="189"/>
      <c r="ACP600" s="189"/>
      <c r="ACQ600" s="189"/>
      <c r="ACR600" s="189"/>
      <c r="ACS600" s="189"/>
      <c r="ACT600" s="189"/>
      <c r="ACU600" s="189"/>
      <c r="ACV600" s="189"/>
      <c r="ACW600" s="189"/>
      <c r="ACX600" s="189"/>
      <c r="ACY600" s="189"/>
      <c r="ACZ600" s="189"/>
      <c r="ADA600" s="189"/>
      <c r="ADB600" s="189"/>
      <c r="ADC600" s="189"/>
      <c r="ADD600" s="189"/>
      <c r="ADE600" s="189"/>
      <c r="ADF600" s="189"/>
      <c r="ADG600" s="189"/>
      <c r="ADH600" s="189"/>
      <c r="ADI600" s="189"/>
      <c r="ADJ600" s="189"/>
      <c r="ADK600" s="189"/>
      <c r="ADL600" s="189"/>
      <c r="ADM600" s="189"/>
      <c r="ADN600" s="189"/>
      <c r="ADO600" s="189"/>
      <c r="ADP600" s="189"/>
      <c r="ADQ600" s="189"/>
      <c r="ADR600" s="189"/>
      <c r="ADS600" s="189"/>
      <c r="ADT600" s="189"/>
      <c r="ADU600" s="189"/>
      <c r="ADV600" s="189"/>
      <c r="ADW600" s="189"/>
      <c r="ADX600" s="189"/>
      <c r="ADY600" s="189"/>
      <c r="ADZ600" s="189"/>
      <c r="AEA600" s="189"/>
      <c r="AEB600" s="189"/>
      <c r="AEC600" s="189"/>
      <c r="AED600" s="189"/>
      <c r="AEE600" s="189"/>
      <c r="AEF600" s="189"/>
      <c r="AEG600" s="189"/>
      <c r="AEH600" s="189"/>
      <c r="AEI600" s="189"/>
      <c r="AEJ600" s="189"/>
      <c r="AEK600" s="189"/>
      <c r="AEL600" s="189"/>
      <c r="AEM600" s="189"/>
      <c r="AEN600" s="189"/>
      <c r="AEO600" s="189"/>
      <c r="AEP600" s="189"/>
      <c r="AEQ600" s="189"/>
      <c r="AER600" s="189"/>
      <c r="AES600" s="189"/>
      <c r="AET600" s="189"/>
      <c r="AEU600" s="189"/>
      <c r="AEV600" s="189"/>
      <c r="AEW600" s="189"/>
      <c r="AEX600" s="189"/>
      <c r="AEY600" s="189"/>
      <c r="AEZ600" s="189"/>
      <c r="AFA600" s="189"/>
      <c r="AFB600" s="189"/>
      <c r="AFC600" s="189"/>
      <c r="AFD600" s="189"/>
      <c r="AFE600" s="189"/>
      <c r="AFF600" s="189"/>
      <c r="AFG600" s="189"/>
      <c r="AFH600" s="189"/>
      <c r="AFI600" s="189"/>
      <c r="AFJ600" s="189"/>
      <c r="AFK600" s="189"/>
      <c r="AFL600" s="189"/>
      <c r="AFM600" s="189"/>
      <c r="AFN600" s="189"/>
      <c r="AFO600" s="189"/>
      <c r="AFP600" s="189"/>
      <c r="AFQ600" s="189"/>
      <c r="AFR600" s="189"/>
      <c r="AFS600" s="189"/>
      <c r="AFT600" s="189"/>
      <c r="AFU600" s="189"/>
      <c r="AFV600" s="189"/>
      <c r="AFW600" s="189"/>
      <c r="AFX600" s="189"/>
      <c r="AFY600" s="189"/>
      <c r="AFZ600" s="189"/>
      <c r="AGA600" s="189"/>
      <c r="AGB600" s="189"/>
      <c r="AGC600" s="189"/>
      <c r="AGD600" s="189"/>
      <c r="AGE600" s="189"/>
      <c r="AGF600" s="189"/>
      <c r="AGG600" s="189"/>
      <c r="AGH600" s="189"/>
      <c r="AGI600" s="189"/>
      <c r="AGJ600" s="189"/>
      <c r="AGK600" s="189"/>
      <c r="AGL600" s="189"/>
      <c r="AGM600" s="189"/>
      <c r="AGN600" s="189"/>
      <c r="AGO600" s="189"/>
      <c r="AGP600" s="189"/>
      <c r="AGQ600" s="189"/>
      <c r="AGR600" s="189"/>
      <c r="AGS600" s="189"/>
      <c r="AGT600" s="189"/>
      <c r="AGU600" s="189"/>
      <c r="AGV600" s="189"/>
      <c r="AGW600" s="189"/>
      <c r="AGX600" s="189"/>
      <c r="AGY600" s="189"/>
      <c r="AGZ600" s="189"/>
      <c r="AHA600" s="189"/>
      <c r="AHB600" s="189"/>
      <c r="AHC600" s="189"/>
      <c r="AHD600" s="189"/>
      <c r="AHE600" s="189"/>
      <c r="AHF600" s="189"/>
      <c r="AHG600" s="189"/>
      <c r="AHH600" s="189"/>
      <c r="AHI600" s="189"/>
      <c r="AHJ600" s="189"/>
      <c r="AHK600" s="189"/>
      <c r="AHL600" s="189"/>
      <c r="AHM600" s="189"/>
      <c r="AHN600" s="189"/>
      <c r="AHO600" s="189"/>
      <c r="AHP600" s="189"/>
      <c r="AHQ600" s="189"/>
      <c r="AHR600" s="189"/>
      <c r="AHS600" s="189"/>
      <c r="AHT600" s="189"/>
      <c r="AHU600" s="189"/>
      <c r="AHV600" s="189"/>
      <c r="AHW600" s="189"/>
      <c r="AHX600" s="189"/>
      <c r="AHY600" s="189"/>
      <c r="AHZ600" s="189"/>
      <c r="AIA600" s="189"/>
      <c r="AIB600" s="189"/>
      <c r="AIC600" s="189"/>
      <c r="AID600" s="189"/>
      <c r="AIE600" s="189"/>
      <c r="AIF600" s="189"/>
      <c r="AIG600" s="189"/>
      <c r="AIH600" s="189"/>
      <c r="AII600" s="189"/>
      <c r="AIJ600" s="189"/>
      <c r="AIK600" s="189"/>
      <c r="AIL600" s="189"/>
      <c r="AIM600" s="189"/>
      <c r="AIN600" s="189"/>
      <c r="AIO600" s="189"/>
      <c r="AIP600" s="189"/>
      <c r="AIQ600" s="189"/>
      <c r="AIR600" s="189"/>
      <c r="AIS600" s="189"/>
      <c r="AIT600" s="189"/>
      <c r="AIU600" s="189"/>
      <c r="AIV600" s="189"/>
      <c r="AIW600" s="189"/>
      <c r="AIX600" s="189"/>
      <c r="AIY600" s="189"/>
      <c r="AIZ600" s="189"/>
      <c r="AJA600" s="189"/>
      <c r="AJB600" s="189"/>
      <c r="AJC600" s="189"/>
      <c r="AJD600" s="189"/>
      <c r="AJE600" s="189"/>
      <c r="AJF600" s="189"/>
      <c r="AJG600" s="189"/>
      <c r="AJH600" s="189"/>
      <c r="AJI600" s="189"/>
      <c r="AJJ600" s="189"/>
      <c r="AJK600" s="189"/>
      <c r="AJL600" s="189"/>
      <c r="AJM600" s="189"/>
      <c r="AJN600" s="189"/>
      <c r="AJO600" s="189"/>
      <c r="AJP600" s="189"/>
      <c r="AJQ600" s="189"/>
      <c r="AJR600" s="189"/>
      <c r="AJS600" s="189"/>
      <c r="AJT600" s="189"/>
      <c r="AJU600" s="189"/>
      <c r="AJV600" s="189"/>
      <c r="AJW600" s="189"/>
      <c r="AJX600" s="189"/>
      <c r="AJY600" s="189"/>
      <c r="AJZ600" s="189"/>
      <c r="AKA600" s="189"/>
      <c r="AKB600" s="189"/>
      <c r="AKC600" s="189"/>
      <c r="AKD600" s="189"/>
      <c r="AKE600" s="189"/>
      <c r="AKF600" s="189"/>
      <c r="AKG600" s="189"/>
      <c r="AKH600" s="189"/>
      <c r="AKI600" s="189"/>
      <c r="AKJ600" s="189"/>
      <c r="AKK600" s="189"/>
      <c r="AKL600" s="189"/>
      <c r="AKM600" s="189"/>
      <c r="AKN600" s="189"/>
      <c r="AKO600" s="189"/>
      <c r="AKP600" s="189"/>
      <c r="AKQ600" s="189"/>
      <c r="AKR600" s="189"/>
      <c r="AKS600" s="189"/>
      <c r="AKT600" s="189"/>
      <c r="AKU600" s="189"/>
      <c r="AKV600" s="189"/>
      <c r="AKW600" s="189"/>
      <c r="AKX600" s="189"/>
      <c r="AKY600" s="189"/>
      <c r="AKZ600" s="189"/>
      <c r="ALA600" s="189"/>
      <c r="ALB600" s="189"/>
      <c r="ALC600" s="189"/>
      <c r="ALD600" s="189"/>
      <c r="ALE600" s="189"/>
      <c r="ALF600" s="189"/>
      <c r="ALG600" s="189"/>
      <c r="ALH600" s="189"/>
      <c r="ALI600" s="189"/>
      <c r="ALJ600" s="189"/>
      <c r="ALK600" s="189"/>
      <c r="ALL600" s="189"/>
      <c r="ALM600" s="189"/>
      <c r="ALN600" s="189"/>
      <c r="ALO600" s="189"/>
      <c r="ALP600" s="189"/>
      <c r="ALQ600" s="189"/>
      <c r="ALR600" s="189"/>
      <c r="ALS600" s="189"/>
      <c r="ALT600" s="189"/>
      <c r="ALU600" s="189"/>
      <c r="ALV600" s="189"/>
      <c r="ALW600" s="189"/>
      <c r="ALX600" s="189"/>
      <c r="ALY600" s="189"/>
      <c r="ALZ600" s="189"/>
      <c r="AMA600" s="189"/>
      <c r="AMB600" s="189"/>
      <c r="AMC600" s="189"/>
      <c r="AMD600" s="189"/>
      <c r="AME600" s="189"/>
      <c r="AMF600" s="189"/>
      <c r="AMG600" s="189"/>
      <c r="AMH600" s="189"/>
      <c r="AMI600" s="189"/>
      <c r="AMJ600" s="189"/>
      <c r="AMK600" s="189"/>
      <c r="AML600" s="189"/>
      <c r="AMM600" s="189"/>
      <c r="AMN600" s="189"/>
      <c r="AMO600" s="189"/>
      <c r="AMP600" s="189"/>
      <c r="AMQ600" s="189"/>
      <c r="AMR600" s="189"/>
      <c r="AMS600" s="189"/>
      <c r="AMT600" s="189"/>
      <c r="AMU600" s="189"/>
      <c r="AMV600" s="189"/>
      <c r="AMW600" s="189"/>
      <c r="AMX600" s="189"/>
      <c r="AMY600" s="189"/>
      <c r="AMZ600" s="189"/>
      <c r="ANA600" s="189"/>
      <c r="ANB600" s="189"/>
      <c r="ANC600" s="189"/>
      <c r="AND600" s="189"/>
      <c r="ANE600" s="189"/>
      <c r="ANF600" s="189"/>
      <c r="ANG600" s="189"/>
      <c r="ANH600" s="189"/>
      <c r="ANI600" s="189"/>
      <c r="ANJ600" s="189"/>
      <c r="ANK600" s="189"/>
      <c r="ANL600" s="189"/>
      <c r="ANM600" s="189"/>
      <c r="ANN600" s="189"/>
      <c r="ANO600" s="189"/>
      <c r="ANP600" s="189"/>
      <c r="ANQ600" s="189"/>
      <c r="ANR600" s="189"/>
      <c r="ANS600" s="189"/>
      <c r="ANT600" s="189"/>
      <c r="ANU600" s="189"/>
      <c r="ANV600" s="189"/>
      <c r="ANW600" s="189"/>
      <c r="ANX600" s="189"/>
      <c r="ANY600" s="189"/>
      <c r="ANZ600" s="189"/>
      <c r="AOA600" s="189"/>
      <c r="AOB600" s="189"/>
      <c r="AOC600" s="189"/>
      <c r="AOD600" s="189"/>
      <c r="AOE600" s="189"/>
      <c r="AOF600" s="189"/>
      <c r="AOG600" s="189"/>
      <c r="AOH600" s="189"/>
      <c r="AOI600" s="189"/>
      <c r="AOJ600" s="189"/>
      <c r="AOK600" s="189"/>
      <c r="AOL600" s="189"/>
      <c r="AOM600" s="189"/>
      <c r="AON600" s="189"/>
      <c r="AOO600" s="189"/>
      <c r="AOP600" s="189"/>
      <c r="AOQ600" s="189"/>
      <c r="AOR600" s="189"/>
      <c r="AOS600" s="189"/>
      <c r="AOT600" s="189"/>
      <c r="AOU600" s="189"/>
      <c r="AOV600" s="189"/>
      <c r="AOW600" s="189"/>
      <c r="AOX600" s="189"/>
      <c r="AOY600" s="189"/>
      <c r="AOZ600" s="189"/>
      <c r="APA600" s="189"/>
      <c r="APB600" s="189"/>
      <c r="APC600" s="189"/>
      <c r="APD600" s="189"/>
      <c r="APE600" s="189"/>
      <c r="APF600" s="189"/>
      <c r="APG600" s="189"/>
      <c r="APH600" s="189"/>
      <c r="API600" s="189"/>
      <c r="APJ600" s="189"/>
      <c r="APK600" s="189"/>
      <c r="APL600" s="189"/>
      <c r="APM600" s="189"/>
      <c r="APN600" s="189"/>
      <c r="APO600" s="189"/>
      <c r="APP600" s="189"/>
      <c r="APQ600" s="189"/>
      <c r="APR600" s="189"/>
      <c r="APS600" s="189"/>
      <c r="APT600" s="189"/>
      <c r="APU600" s="189"/>
      <c r="APV600" s="189"/>
      <c r="APW600" s="189"/>
      <c r="APX600" s="189"/>
      <c r="APY600" s="189"/>
      <c r="APZ600" s="189"/>
      <c r="AQA600" s="189"/>
      <c r="AQB600" s="189"/>
      <c r="AQC600" s="189"/>
      <c r="AQD600" s="189"/>
      <c r="AQE600" s="189"/>
      <c r="AQF600" s="189"/>
      <c r="AQG600" s="189"/>
      <c r="AQH600" s="189"/>
      <c r="AQI600" s="189"/>
      <c r="AQJ600" s="189"/>
      <c r="AQK600" s="189"/>
      <c r="AQL600" s="189"/>
      <c r="AQM600" s="189"/>
      <c r="AQN600" s="189"/>
      <c r="AQO600" s="189"/>
      <c r="AQP600" s="189"/>
      <c r="AQQ600" s="189"/>
      <c r="AQR600" s="189"/>
      <c r="AQS600" s="189"/>
      <c r="AQT600" s="189"/>
      <c r="AQU600" s="189"/>
      <c r="AQV600" s="189"/>
      <c r="AQW600" s="189"/>
      <c r="AQX600" s="189"/>
      <c r="AQY600" s="189"/>
      <c r="AQZ600" s="189"/>
      <c r="ARA600" s="189"/>
      <c r="ARB600" s="189"/>
      <c r="ARC600" s="189"/>
      <c r="ARD600" s="189"/>
      <c r="ARE600" s="189"/>
      <c r="ARF600" s="189"/>
      <c r="ARG600" s="189"/>
      <c r="ARH600" s="189"/>
      <c r="ARI600" s="189"/>
      <c r="ARJ600" s="189"/>
      <c r="ARK600" s="189"/>
      <c r="ARL600" s="189"/>
      <c r="ARM600" s="189"/>
      <c r="ARN600" s="189"/>
      <c r="ARO600" s="189"/>
      <c r="ARP600" s="189"/>
      <c r="ARQ600" s="189"/>
      <c r="ARR600" s="189"/>
      <c r="ARS600" s="189"/>
      <c r="ART600" s="189"/>
      <c r="ARU600" s="189"/>
      <c r="ARV600" s="189"/>
      <c r="ARW600" s="189"/>
      <c r="ARX600" s="189"/>
      <c r="ARY600" s="189"/>
      <c r="ARZ600" s="189"/>
      <c r="ASA600" s="189"/>
      <c r="ASB600" s="189"/>
      <c r="ASC600" s="189"/>
      <c r="ASD600" s="189"/>
      <c r="ASE600" s="189"/>
      <c r="ASF600" s="189"/>
      <c r="ASG600" s="189"/>
      <c r="ASH600" s="189"/>
      <c r="ASI600" s="189"/>
      <c r="ASJ600" s="189"/>
      <c r="ASK600" s="189"/>
      <c r="ASL600" s="189"/>
      <c r="ASM600" s="189"/>
      <c r="ASN600" s="189"/>
      <c r="ASO600" s="189"/>
      <c r="ASP600" s="189"/>
      <c r="ASQ600" s="189"/>
      <c r="ASR600" s="189"/>
      <c r="ASS600" s="189"/>
      <c r="AST600" s="189"/>
      <c r="ASU600" s="189"/>
      <c r="ASV600" s="189"/>
      <c r="ASW600" s="189"/>
      <c r="ASX600" s="189"/>
      <c r="ASY600" s="189"/>
      <c r="ASZ600" s="189"/>
      <c r="ATA600" s="189"/>
      <c r="ATB600" s="189"/>
      <c r="ATC600" s="189"/>
      <c r="ATD600" s="189"/>
      <c r="ATE600" s="189"/>
      <c r="ATF600" s="189"/>
      <c r="ATG600" s="189"/>
      <c r="ATH600" s="189"/>
      <c r="ATI600" s="189"/>
      <c r="ATJ600" s="189"/>
      <c r="ATK600" s="189"/>
      <c r="ATL600" s="189"/>
      <c r="ATM600" s="189"/>
      <c r="ATN600" s="189"/>
      <c r="ATO600" s="189"/>
      <c r="ATP600" s="189"/>
      <c r="ATQ600" s="189"/>
      <c r="ATR600" s="189"/>
      <c r="ATS600" s="189"/>
      <c r="ATT600" s="189"/>
      <c r="ATU600" s="189"/>
      <c r="ATV600" s="189"/>
      <c r="ATW600" s="189"/>
      <c r="ATX600" s="189"/>
      <c r="ATY600" s="189"/>
      <c r="ATZ600" s="189"/>
      <c r="AUA600" s="189"/>
      <c r="AUB600" s="189"/>
      <c r="AUC600" s="189"/>
      <c r="AUD600" s="189"/>
      <c r="AUE600" s="189"/>
      <c r="AUF600" s="189"/>
      <c r="AUG600" s="189"/>
      <c r="AUH600" s="189"/>
      <c r="AUI600" s="189"/>
      <c r="AUJ600" s="189"/>
      <c r="AUK600" s="189"/>
      <c r="AUL600" s="189"/>
      <c r="AUM600" s="189"/>
      <c r="AUN600" s="189"/>
      <c r="AUO600" s="189"/>
      <c r="AUP600" s="189"/>
      <c r="AUQ600" s="189"/>
      <c r="AUR600" s="189"/>
      <c r="AUS600" s="189"/>
      <c r="AUT600" s="189"/>
      <c r="AUU600" s="189"/>
      <c r="AUV600" s="189"/>
      <c r="AUW600" s="189"/>
      <c r="AUX600" s="189"/>
      <c r="AUY600" s="189"/>
      <c r="AUZ600" s="189"/>
      <c r="AVA600" s="189"/>
      <c r="AVB600" s="189"/>
      <c r="AVC600" s="189"/>
      <c r="AVD600" s="189"/>
      <c r="AVE600" s="189"/>
      <c r="AVF600" s="189"/>
      <c r="AVG600" s="189"/>
      <c r="AVH600" s="189"/>
      <c r="AVI600" s="189"/>
      <c r="AVJ600" s="189"/>
      <c r="AVK600" s="189"/>
      <c r="AVL600" s="189"/>
      <c r="AVM600" s="189"/>
      <c r="AVN600" s="189"/>
      <c r="AVO600" s="189"/>
      <c r="AVP600" s="189"/>
      <c r="AVQ600" s="189"/>
      <c r="AVR600" s="189"/>
      <c r="AVS600" s="189"/>
      <c r="AVT600" s="189"/>
      <c r="AVU600" s="189"/>
      <c r="AVV600" s="189"/>
      <c r="AVW600" s="189"/>
      <c r="AVX600" s="189"/>
      <c r="AVY600" s="189"/>
      <c r="AVZ600" s="189"/>
      <c r="AWA600" s="189"/>
      <c r="AWB600" s="189"/>
      <c r="AWC600" s="189"/>
      <c r="AWD600" s="189"/>
      <c r="AWE600" s="189"/>
      <c r="AWF600" s="189"/>
      <c r="AWG600" s="189"/>
      <c r="AWH600" s="189"/>
      <c r="AWI600" s="189"/>
      <c r="AWJ600" s="189"/>
      <c r="AWK600" s="189"/>
      <c r="AWL600" s="189"/>
      <c r="AWM600" s="189"/>
      <c r="AWN600" s="189"/>
      <c r="AWO600" s="189"/>
      <c r="AWP600" s="189"/>
      <c r="AWQ600" s="189"/>
      <c r="AWR600" s="189"/>
      <c r="AWS600" s="189"/>
      <c r="AWT600" s="189"/>
      <c r="AWU600" s="189"/>
      <c r="AWV600" s="189"/>
      <c r="AWW600" s="189"/>
      <c r="AWX600" s="189"/>
      <c r="AWY600" s="189"/>
      <c r="AWZ600" s="189"/>
      <c r="AXA600" s="189"/>
      <c r="AXB600" s="189"/>
      <c r="AXC600" s="189"/>
      <c r="AXD600" s="189"/>
      <c r="AXE600" s="189"/>
      <c r="AXF600" s="189"/>
      <c r="AXG600" s="189"/>
      <c r="AXH600" s="189"/>
      <c r="AXI600" s="189"/>
      <c r="AXJ600" s="189"/>
      <c r="AXK600" s="189"/>
      <c r="AXL600" s="189"/>
      <c r="AXM600" s="189"/>
      <c r="AXN600" s="189"/>
      <c r="AXO600" s="189"/>
      <c r="AXP600" s="189"/>
      <c r="AXQ600" s="189"/>
      <c r="AXR600" s="189"/>
      <c r="AXS600" s="189"/>
      <c r="AXT600" s="189"/>
      <c r="AXU600" s="189"/>
      <c r="AXV600" s="189"/>
      <c r="AXW600" s="189"/>
      <c r="AXX600" s="189"/>
      <c r="AXY600" s="189"/>
      <c r="AXZ600" s="189"/>
      <c r="AYA600" s="189"/>
      <c r="AYB600" s="189"/>
      <c r="AYC600" s="189"/>
      <c r="AYD600" s="189"/>
      <c r="AYE600" s="189"/>
      <c r="AYF600" s="189"/>
      <c r="AYG600" s="189"/>
      <c r="AYH600" s="189"/>
      <c r="AYI600" s="189"/>
      <c r="AYJ600" s="189"/>
      <c r="AYK600" s="189"/>
      <c r="AYL600" s="189"/>
      <c r="AYM600" s="189"/>
      <c r="AYN600" s="189"/>
      <c r="AYO600" s="189"/>
      <c r="AYP600" s="189"/>
      <c r="AYQ600" s="189"/>
      <c r="AYR600" s="189"/>
      <c r="AYS600" s="189"/>
      <c r="AYT600" s="189"/>
      <c r="AYU600" s="189"/>
      <c r="AYV600" s="189"/>
      <c r="AYW600" s="189"/>
      <c r="AYX600" s="189"/>
      <c r="AYY600" s="189"/>
      <c r="AYZ600" s="189"/>
      <c r="AZA600" s="189"/>
      <c r="AZB600" s="189"/>
      <c r="AZC600" s="189"/>
      <c r="AZD600" s="189"/>
      <c r="AZE600" s="189"/>
      <c r="AZF600" s="189"/>
      <c r="AZG600" s="189"/>
      <c r="AZH600" s="189"/>
      <c r="AZI600" s="189"/>
      <c r="AZJ600" s="189"/>
      <c r="AZK600" s="189"/>
      <c r="AZL600" s="189"/>
      <c r="AZM600" s="189"/>
      <c r="AZN600" s="189"/>
      <c r="AZO600" s="189"/>
      <c r="AZP600" s="189"/>
      <c r="AZQ600" s="189"/>
      <c r="AZR600" s="189"/>
      <c r="AZS600" s="189"/>
      <c r="AZT600" s="189"/>
      <c r="AZU600" s="189"/>
      <c r="AZV600" s="189"/>
      <c r="AZW600" s="189"/>
      <c r="AZX600" s="189"/>
      <c r="AZY600" s="189"/>
      <c r="AZZ600" s="189"/>
      <c r="BAA600" s="189"/>
      <c r="BAB600" s="189"/>
      <c r="BAC600" s="189"/>
      <c r="BAD600" s="189"/>
      <c r="BAE600" s="189"/>
      <c r="BAF600" s="189"/>
      <c r="BAG600" s="189"/>
      <c r="BAH600" s="189"/>
      <c r="BAI600" s="189"/>
      <c r="BAJ600" s="189"/>
      <c r="BAK600" s="189"/>
      <c r="BAL600" s="189"/>
      <c r="BAM600" s="189"/>
      <c r="BAN600" s="189"/>
      <c r="BAO600" s="189"/>
      <c r="BAP600" s="189"/>
      <c r="BAQ600" s="189"/>
      <c r="BAR600" s="189"/>
      <c r="BAS600" s="189"/>
      <c r="BAT600" s="189"/>
      <c r="BAU600" s="189"/>
      <c r="BAV600" s="189"/>
      <c r="BAW600" s="189"/>
      <c r="BAX600" s="189"/>
      <c r="BAY600" s="189"/>
      <c r="BAZ600" s="189"/>
      <c r="BBA600" s="189"/>
      <c r="BBB600" s="189"/>
      <c r="BBC600" s="189"/>
      <c r="BBD600" s="189"/>
      <c r="BBE600" s="189"/>
      <c r="BBF600" s="189"/>
      <c r="BBG600" s="189"/>
      <c r="BBH600" s="189"/>
      <c r="BBI600" s="189"/>
      <c r="BBJ600" s="189"/>
      <c r="BBK600" s="189"/>
      <c r="BBL600" s="189"/>
      <c r="BBM600" s="189"/>
      <c r="BBN600" s="189"/>
      <c r="BBO600" s="189"/>
      <c r="BBP600" s="189"/>
      <c r="BBQ600" s="189"/>
      <c r="BBR600" s="189"/>
      <c r="BBS600" s="189"/>
      <c r="BBT600" s="189"/>
      <c r="BBU600" s="189"/>
      <c r="BBV600" s="189"/>
      <c r="BBW600" s="189"/>
      <c r="BBX600" s="189"/>
      <c r="BBY600" s="189"/>
      <c r="BBZ600" s="189"/>
      <c r="BCA600" s="189"/>
      <c r="BCB600" s="189"/>
      <c r="BCC600" s="189"/>
      <c r="BCD600" s="189"/>
      <c r="BCE600" s="189"/>
      <c r="BCF600" s="189"/>
      <c r="BCG600" s="189"/>
      <c r="BCH600" s="189"/>
      <c r="BCI600" s="189"/>
      <c r="BCJ600" s="189"/>
      <c r="BCK600" s="189"/>
      <c r="BCL600" s="189"/>
      <c r="BCM600" s="189"/>
      <c r="BCN600" s="189"/>
      <c r="BCO600" s="189"/>
      <c r="BCP600" s="189"/>
      <c r="BCQ600" s="189"/>
      <c r="BCR600" s="189"/>
      <c r="BCS600" s="189"/>
      <c r="BCT600" s="189"/>
      <c r="BCU600" s="189"/>
      <c r="BCV600" s="189"/>
      <c r="BCW600" s="189"/>
      <c r="BCX600" s="189"/>
      <c r="BCY600" s="189"/>
      <c r="BCZ600" s="189"/>
      <c r="BDA600" s="189"/>
      <c r="BDB600" s="189"/>
      <c r="BDC600" s="189"/>
      <c r="BDD600" s="189"/>
      <c r="BDE600" s="189"/>
      <c r="BDF600" s="189"/>
      <c r="BDG600" s="189"/>
      <c r="BDH600" s="189"/>
      <c r="BDI600" s="189"/>
      <c r="BDJ600" s="189"/>
      <c r="BDK600" s="189"/>
      <c r="BDL600" s="189"/>
      <c r="BDM600" s="189"/>
      <c r="BDN600" s="189"/>
      <c r="BDO600" s="189"/>
      <c r="BDP600" s="189"/>
      <c r="BDQ600" s="189"/>
      <c r="BDR600" s="189"/>
      <c r="BDS600" s="189"/>
      <c r="BDT600" s="189"/>
      <c r="BDU600" s="189"/>
      <c r="BDV600" s="189"/>
      <c r="BDW600" s="189"/>
      <c r="BDX600" s="189"/>
      <c r="BDY600" s="189"/>
      <c r="BDZ600" s="189"/>
      <c r="BEA600" s="189"/>
      <c r="BEB600" s="189"/>
      <c r="BEC600" s="189"/>
      <c r="BED600" s="189"/>
      <c r="BEE600" s="189"/>
      <c r="BEF600" s="189"/>
      <c r="BEG600" s="189"/>
      <c r="BEH600" s="189"/>
      <c r="BEI600" s="189"/>
      <c r="BEJ600" s="189"/>
      <c r="BEK600" s="189"/>
      <c r="BEL600" s="189"/>
      <c r="BEM600" s="189"/>
      <c r="BEN600" s="189"/>
      <c r="BEO600" s="189"/>
      <c r="BEP600" s="189"/>
      <c r="BEQ600" s="189"/>
      <c r="BER600" s="189"/>
      <c r="BES600" s="189"/>
      <c r="BET600" s="189"/>
      <c r="BEU600" s="189"/>
      <c r="BEV600" s="189"/>
      <c r="BEW600" s="189"/>
      <c r="BEX600" s="189"/>
      <c r="BEY600" s="189"/>
      <c r="BEZ600" s="189"/>
      <c r="BFA600" s="189"/>
      <c r="BFB600" s="189"/>
      <c r="BFC600" s="189"/>
      <c r="BFD600" s="189"/>
      <c r="BFE600" s="189"/>
      <c r="BFF600" s="189"/>
      <c r="BFG600" s="189"/>
      <c r="BFH600" s="189"/>
      <c r="BFI600" s="189"/>
      <c r="BFJ600" s="189"/>
      <c r="BFK600" s="189"/>
      <c r="BFL600" s="189"/>
      <c r="BFM600" s="189"/>
      <c r="BFN600" s="189"/>
      <c r="BFO600" s="189"/>
      <c r="BFP600" s="189"/>
      <c r="BFQ600" s="189"/>
      <c r="BFR600" s="189"/>
      <c r="BFS600" s="189"/>
      <c r="BFT600" s="189"/>
      <c r="BFU600" s="189"/>
      <c r="BFV600" s="189"/>
      <c r="BFW600" s="189"/>
      <c r="BFX600" s="189"/>
      <c r="BFY600" s="189"/>
      <c r="BFZ600" s="189"/>
      <c r="BGA600" s="189"/>
      <c r="BGB600" s="189"/>
      <c r="BGC600" s="189"/>
      <c r="BGD600" s="189"/>
      <c r="BGE600" s="189"/>
      <c r="BGF600" s="189"/>
      <c r="BGG600" s="189"/>
      <c r="BGH600" s="189"/>
      <c r="BGI600" s="189"/>
      <c r="BGJ600" s="189"/>
      <c r="BGK600" s="189"/>
      <c r="BGL600" s="189"/>
      <c r="BGM600" s="189"/>
      <c r="BGN600" s="189"/>
      <c r="BGO600" s="189"/>
      <c r="BGP600" s="189"/>
      <c r="BGQ600" s="189"/>
      <c r="BGR600" s="189"/>
      <c r="BGS600" s="189"/>
      <c r="BGT600" s="189"/>
      <c r="BGU600" s="189"/>
      <c r="BGV600" s="189"/>
      <c r="BGW600" s="189"/>
      <c r="BGX600" s="189"/>
      <c r="BGY600" s="189"/>
      <c r="BGZ600" s="189"/>
      <c r="BHA600" s="189"/>
      <c r="BHB600" s="189"/>
      <c r="BHC600" s="189"/>
      <c r="BHD600" s="189"/>
      <c r="BHE600" s="189"/>
      <c r="BHF600" s="189"/>
      <c r="BHG600" s="189"/>
      <c r="BHH600" s="189"/>
      <c r="BHI600" s="189"/>
      <c r="BHJ600" s="189"/>
      <c r="BHK600" s="189"/>
      <c r="BHL600" s="189"/>
      <c r="BHM600" s="189"/>
      <c r="BHN600" s="189"/>
      <c r="BHO600" s="189"/>
      <c r="BHP600" s="189"/>
      <c r="BHQ600" s="189"/>
      <c r="BHR600" s="189"/>
      <c r="BHS600" s="189"/>
      <c r="BHT600" s="189"/>
      <c r="BHU600" s="189"/>
      <c r="BHV600" s="189"/>
      <c r="BHW600" s="189"/>
      <c r="BHX600" s="189"/>
      <c r="BHY600" s="189"/>
      <c r="BHZ600" s="189"/>
      <c r="BIA600" s="189"/>
      <c r="BIB600" s="189"/>
      <c r="BIC600" s="189"/>
      <c r="BID600" s="189"/>
      <c r="BIE600" s="189"/>
      <c r="BIF600" s="189"/>
      <c r="BIG600" s="189"/>
      <c r="BIH600" s="189"/>
      <c r="BII600" s="189"/>
      <c r="BIJ600" s="189"/>
      <c r="BIK600" s="189"/>
      <c r="BIL600" s="189"/>
      <c r="BIM600" s="189"/>
      <c r="BIN600" s="189"/>
      <c r="BIO600" s="189"/>
      <c r="BIP600" s="189"/>
      <c r="BIQ600" s="189"/>
      <c r="BIR600" s="189"/>
      <c r="BIS600" s="189"/>
      <c r="BIT600" s="189"/>
      <c r="BIU600" s="189"/>
      <c r="BIV600" s="189"/>
      <c r="BIW600" s="189"/>
      <c r="BIX600" s="189"/>
      <c r="BIY600" s="189"/>
      <c r="BIZ600" s="189"/>
      <c r="BJA600" s="189"/>
      <c r="BJB600" s="189"/>
      <c r="BJC600" s="189"/>
      <c r="BJD600" s="189"/>
      <c r="BJE600" s="189"/>
      <c r="BJF600" s="189"/>
      <c r="BJG600" s="189"/>
      <c r="BJH600" s="189"/>
      <c r="BJI600" s="189"/>
      <c r="BJJ600" s="189"/>
      <c r="BJK600" s="189"/>
      <c r="BJL600" s="189"/>
      <c r="BJM600" s="189"/>
      <c r="BJN600" s="189"/>
      <c r="BJO600" s="189"/>
      <c r="BJP600" s="189"/>
      <c r="BJQ600" s="189"/>
      <c r="BJR600" s="189"/>
      <c r="BJS600" s="189"/>
      <c r="BJT600" s="189"/>
      <c r="BJU600" s="189"/>
      <c r="BJV600" s="189"/>
      <c r="BJW600" s="189"/>
      <c r="BJX600" s="189"/>
      <c r="BJY600" s="189"/>
      <c r="BJZ600" s="189"/>
      <c r="BKA600" s="189"/>
      <c r="BKB600" s="189"/>
      <c r="BKC600" s="189"/>
      <c r="BKD600" s="189"/>
      <c r="BKE600" s="189"/>
      <c r="BKF600" s="189"/>
      <c r="BKG600" s="189"/>
      <c r="BKH600" s="189"/>
      <c r="BKI600" s="189"/>
      <c r="BKJ600" s="189"/>
      <c r="BKK600" s="189"/>
      <c r="BKL600" s="189"/>
      <c r="BKM600" s="189"/>
      <c r="BKN600" s="189"/>
      <c r="BKO600" s="189"/>
      <c r="BKP600" s="189"/>
      <c r="BKQ600" s="189"/>
      <c r="BKR600" s="189"/>
      <c r="BKS600" s="189"/>
      <c r="BKT600" s="189"/>
      <c r="BKU600" s="189"/>
      <c r="BKV600" s="189"/>
      <c r="BKW600" s="189"/>
      <c r="BKX600" s="189"/>
      <c r="BKY600" s="189"/>
      <c r="BKZ600" s="189"/>
      <c r="BLA600" s="189"/>
      <c r="BLB600" s="189"/>
      <c r="BLC600" s="189"/>
      <c r="BLD600" s="189"/>
      <c r="BLE600" s="189"/>
      <c r="BLF600" s="189"/>
      <c r="BLG600" s="189"/>
      <c r="BLH600" s="189"/>
      <c r="BLI600" s="189"/>
      <c r="BLJ600" s="189"/>
      <c r="BLK600" s="189"/>
      <c r="BLL600" s="189"/>
      <c r="BLM600" s="189"/>
      <c r="BLN600" s="189"/>
      <c r="BLO600" s="189"/>
      <c r="BLP600" s="189"/>
      <c r="BLQ600" s="189"/>
      <c r="BLR600" s="189"/>
      <c r="BLS600" s="189"/>
      <c r="BLT600" s="189"/>
      <c r="BLU600" s="189"/>
      <c r="BLV600" s="189"/>
      <c r="BLW600" s="189"/>
      <c r="BLX600" s="189"/>
      <c r="BLY600" s="189"/>
      <c r="BLZ600" s="189"/>
      <c r="BMA600" s="189"/>
      <c r="BMB600" s="189"/>
      <c r="BMC600" s="189"/>
      <c r="BMD600" s="189"/>
      <c r="BME600" s="189"/>
      <c r="BMF600" s="189"/>
      <c r="BMG600" s="189"/>
      <c r="BMH600" s="189"/>
      <c r="BMI600" s="189"/>
      <c r="BMJ600" s="189"/>
      <c r="BMK600" s="189"/>
      <c r="BML600" s="189"/>
      <c r="BMM600" s="189"/>
      <c r="BMN600" s="189"/>
      <c r="BMO600" s="189"/>
      <c r="BMP600" s="189"/>
      <c r="BMQ600" s="189"/>
      <c r="BMR600" s="189"/>
      <c r="BMS600" s="189"/>
      <c r="BMT600" s="189"/>
      <c r="BMU600" s="189"/>
      <c r="BMV600" s="189"/>
      <c r="BMW600" s="189"/>
      <c r="BMX600" s="189"/>
      <c r="BMY600" s="189"/>
      <c r="BMZ600" s="189"/>
      <c r="BNA600" s="189"/>
      <c r="BNB600" s="189"/>
      <c r="BNC600" s="189"/>
      <c r="BND600" s="189"/>
      <c r="BNE600" s="189"/>
      <c r="BNF600" s="189"/>
      <c r="BNG600" s="189"/>
      <c r="BNH600" s="189"/>
      <c r="BNI600" s="189"/>
      <c r="BNJ600" s="189"/>
      <c r="BNK600" s="189"/>
      <c r="BNL600" s="189"/>
      <c r="BNM600" s="189"/>
      <c r="BNN600" s="189"/>
      <c r="BNO600" s="189"/>
      <c r="BNP600" s="189"/>
      <c r="BNQ600" s="189"/>
      <c r="BNR600" s="189"/>
      <c r="BNS600" s="189"/>
      <c r="BNT600" s="189"/>
      <c r="BNU600" s="189"/>
      <c r="BNV600" s="189"/>
      <c r="BNW600" s="189"/>
      <c r="BNX600" s="189"/>
      <c r="BNY600" s="189"/>
      <c r="BNZ600" s="189"/>
      <c r="BOA600" s="189"/>
      <c r="BOB600" s="189"/>
      <c r="BOC600" s="189"/>
      <c r="BOD600" s="189"/>
      <c r="BOE600" s="189"/>
      <c r="BOF600" s="189"/>
      <c r="BOG600" s="189"/>
      <c r="BOH600" s="189"/>
      <c r="BOI600" s="189"/>
      <c r="BOJ600" s="189"/>
      <c r="BOK600" s="189"/>
      <c r="BOL600" s="189"/>
      <c r="BOM600" s="189"/>
      <c r="BON600" s="189"/>
      <c r="BOO600" s="189"/>
      <c r="BOP600" s="189"/>
      <c r="BOQ600" s="189"/>
      <c r="BOR600" s="189"/>
      <c r="BOS600" s="189"/>
      <c r="BOT600" s="189"/>
      <c r="BOU600" s="189"/>
      <c r="BOV600" s="189"/>
      <c r="BOW600" s="189"/>
      <c r="BOX600" s="189"/>
      <c r="BOY600" s="189"/>
      <c r="BOZ600" s="189"/>
      <c r="BPA600" s="189"/>
      <c r="BPB600" s="189"/>
      <c r="BPC600" s="189"/>
      <c r="BPD600" s="189"/>
      <c r="BPE600" s="189"/>
      <c r="BPF600" s="189"/>
      <c r="BPG600" s="189"/>
      <c r="BPH600" s="189"/>
      <c r="BPI600" s="189"/>
      <c r="BPJ600" s="189"/>
      <c r="BPK600" s="189"/>
      <c r="BPL600" s="189"/>
      <c r="BPM600" s="189"/>
      <c r="BPN600" s="189"/>
      <c r="BPO600" s="189"/>
      <c r="BPP600" s="189"/>
      <c r="BPQ600" s="189"/>
      <c r="BPR600" s="189"/>
      <c r="BPS600" s="189"/>
      <c r="BPT600" s="189"/>
      <c r="BPU600" s="189"/>
      <c r="BPV600" s="189"/>
      <c r="BPW600" s="189"/>
      <c r="BPX600" s="189"/>
      <c r="BPY600" s="189"/>
      <c r="BPZ600" s="189"/>
      <c r="BQA600" s="189"/>
      <c r="BQB600" s="189"/>
      <c r="BQC600" s="189"/>
      <c r="BQD600" s="189"/>
      <c r="BQE600" s="189"/>
      <c r="BQF600" s="189"/>
      <c r="BQG600" s="189"/>
      <c r="BQH600" s="189"/>
      <c r="BQI600" s="189"/>
      <c r="BQJ600" s="189"/>
      <c r="BQK600" s="189"/>
      <c r="BQL600" s="189"/>
      <c r="BQM600" s="189"/>
      <c r="BQN600" s="189"/>
      <c r="BQO600" s="189"/>
      <c r="BQP600" s="189"/>
      <c r="BQQ600" s="189"/>
      <c r="BQR600" s="189"/>
      <c r="BQS600" s="189"/>
      <c r="BQT600" s="189"/>
      <c r="BQU600" s="189"/>
      <c r="BQV600" s="189"/>
      <c r="BQW600" s="189"/>
      <c r="BQX600" s="189"/>
      <c r="BQY600" s="189"/>
      <c r="BQZ600" s="189"/>
      <c r="BRA600" s="189"/>
      <c r="BRB600" s="189"/>
      <c r="BRC600" s="189"/>
      <c r="BRD600" s="189"/>
      <c r="BRE600" s="189"/>
      <c r="BRF600" s="189"/>
      <c r="BRG600" s="189"/>
      <c r="BRH600" s="189"/>
      <c r="BRI600" s="189"/>
      <c r="BRJ600" s="189"/>
      <c r="BRK600" s="189"/>
      <c r="BRL600" s="189"/>
      <c r="BRM600" s="189"/>
      <c r="BRN600" s="189"/>
      <c r="BRO600" s="189"/>
      <c r="BRP600" s="189"/>
      <c r="BRQ600" s="189"/>
      <c r="BRR600" s="189"/>
      <c r="BRS600" s="189"/>
      <c r="BRT600" s="189"/>
      <c r="BRU600" s="189"/>
      <c r="BRV600" s="189"/>
      <c r="BRW600" s="189"/>
      <c r="BRX600" s="189"/>
      <c r="BRY600" s="189"/>
      <c r="BRZ600" s="189"/>
      <c r="BSA600" s="189"/>
      <c r="BSB600" s="189"/>
      <c r="BSC600" s="189"/>
      <c r="BSD600" s="189"/>
      <c r="BSE600" s="189"/>
      <c r="BSF600" s="189"/>
      <c r="BSG600" s="189"/>
      <c r="BSH600" s="189"/>
      <c r="BSI600" s="189"/>
      <c r="BSJ600" s="189"/>
      <c r="BSK600" s="189"/>
      <c r="BSL600" s="189"/>
      <c r="BSM600" s="189"/>
      <c r="BSN600" s="189"/>
      <c r="BSO600" s="189"/>
      <c r="BSP600" s="189"/>
      <c r="BSQ600" s="189"/>
      <c r="BSR600" s="189"/>
      <c r="BSS600" s="189"/>
      <c r="BST600" s="189"/>
      <c r="BSU600" s="189"/>
      <c r="BSV600" s="189"/>
      <c r="BSW600" s="189"/>
      <c r="BSX600" s="189"/>
      <c r="BSY600" s="189"/>
      <c r="BSZ600" s="189"/>
      <c r="BTA600" s="189"/>
      <c r="BTB600" s="189"/>
      <c r="BTC600" s="189"/>
      <c r="BTD600" s="189"/>
      <c r="BTE600" s="189"/>
      <c r="BTF600" s="189"/>
      <c r="BTG600" s="189"/>
      <c r="BTH600" s="189"/>
      <c r="BTI600" s="189"/>
      <c r="BTJ600" s="189"/>
      <c r="BTK600" s="189"/>
      <c r="BTL600" s="189"/>
      <c r="BTM600" s="189"/>
      <c r="BTN600" s="189"/>
      <c r="BTO600" s="189"/>
      <c r="BTP600" s="189"/>
      <c r="BTQ600" s="189"/>
      <c r="BTR600" s="189"/>
      <c r="BTS600" s="189"/>
      <c r="BTT600" s="189"/>
      <c r="BTU600" s="189"/>
      <c r="BTV600" s="189"/>
      <c r="BTW600" s="189"/>
      <c r="BTX600" s="189"/>
      <c r="BTY600" s="189"/>
      <c r="BTZ600" s="189"/>
      <c r="BUA600" s="189"/>
      <c r="BUB600" s="189"/>
      <c r="BUC600" s="189"/>
      <c r="BUD600" s="189"/>
      <c r="BUE600" s="189"/>
      <c r="BUF600" s="189"/>
      <c r="BUG600" s="189"/>
      <c r="BUH600" s="189"/>
      <c r="BUI600" s="189"/>
      <c r="BUJ600" s="189"/>
      <c r="BUK600" s="189"/>
      <c r="BUL600" s="189"/>
      <c r="BUM600" s="189"/>
      <c r="BUN600" s="189"/>
      <c r="BUO600" s="189"/>
      <c r="BUP600" s="189"/>
      <c r="BUQ600" s="189"/>
      <c r="BUR600" s="189"/>
      <c r="BUS600" s="189"/>
      <c r="BUT600" s="189"/>
      <c r="BUU600" s="189"/>
      <c r="BUV600" s="189"/>
      <c r="BUW600" s="189"/>
      <c r="BUX600" s="189"/>
      <c r="BUY600" s="189"/>
      <c r="BUZ600" s="189"/>
      <c r="BVA600" s="189"/>
      <c r="BVB600" s="189"/>
      <c r="BVC600" s="189"/>
      <c r="BVD600" s="189"/>
      <c r="BVE600" s="189"/>
      <c r="BVF600" s="189"/>
      <c r="BVG600" s="189"/>
      <c r="BVH600" s="189"/>
      <c r="BVI600" s="189"/>
      <c r="BVJ600" s="189"/>
      <c r="BVK600" s="189"/>
      <c r="BVL600" s="189"/>
      <c r="BVM600" s="189"/>
      <c r="BVN600" s="189"/>
      <c r="BVO600" s="189"/>
      <c r="BVP600" s="189"/>
      <c r="BVQ600" s="189"/>
      <c r="BVR600" s="189"/>
      <c r="BVS600" s="189"/>
      <c r="BVT600" s="189"/>
      <c r="BVU600" s="189"/>
      <c r="BVV600" s="189"/>
      <c r="BVW600" s="189"/>
      <c r="BVX600" s="189"/>
      <c r="BVY600" s="189"/>
      <c r="BVZ600" s="189"/>
      <c r="BWA600" s="189"/>
      <c r="BWB600" s="189"/>
      <c r="BWC600" s="189"/>
      <c r="BWD600" s="189"/>
      <c r="BWE600" s="189"/>
      <c r="BWF600" s="189"/>
      <c r="BWG600" s="189"/>
      <c r="BWH600" s="189"/>
      <c r="BWI600" s="189"/>
      <c r="BWJ600" s="189"/>
      <c r="BWK600" s="189"/>
      <c r="BWL600" s="189"/>
      <c r="BWM600" s="189"/>
      <c r="BWN600" s="189"/>
      <c r="BWO600" s="189"/>
      <c r="BWP600" s="189"/>
      <c r="BWQ600" s="189"/>
      <c r="BWR600" s="189"/>
      <c r="BWS600" s="189"/>
      <c r="BWT600" s="189"/>
      <c r="BWU600" s="189"/>
      <c r="BWV600" s="189"/>
      <c r="BWW600" s="189"/>
      <c r="BWX600" s="189"/>
      <c r="BWY600" s="189"/>
      <c r="BWZ600" s="189"/>
      <c r="BXA600" s="189"/>
      <c r="BXB600" s="189"/>
      <c r="BXC600" s="189"/>
      <c r="BXD600" s="189"/>
      <c r="BXE600" s="189"/>
      <c r="BXF600" s="189"/>
      <c r="BXG600" s="189"/>
      <c r="BXH600" s="189"/>
      <c r="BXI600" s="189"/>
      <c r="BXJ600" s="189"/>
      <c r="BXK600" s="189"/>
      <c r="BXL600" s="189"/>
      <c r="BXM600" s="189"/>
      <c r="BXN600" s="189"/>
      <c r="BXO600" s="189"/>
      <c r="BXP600" s="189"/>
      <c r="BXQ600" s="189"/>
      <c r="BXR600" s="189"/>
      <c r="BXS600" s="189"/>
      <c r="BXT600" s="189"/>
      <c r="BXU600" s="189"/>
      <c r="BXV600" s="189"/>
      <c r="BXW600" s="189"/>
      <c r="BXX600" s="189"/>
      <c r="BXY600" s="189"/>
      <c r="BXZ600" s="189"/>
      <c r="BYA600" s="189"/>
      <c r="BYB600" s="189"/>
      <c r="BYC600" s="189"/>
      <c r="BYD600" s="189"/>
      <c r="BYE600" s="189"/>
      <c r="BYF600" s="189"/>
      <c r="BYG600" s="189"/>
      <c r="BYH600" s="189"/>
      <c r="BYI600" s="189"/>
      <c r="BYJ600" s="189"/>
      <c r="BYK600" s="189"/>
      <c r="BYL600" s="189"/>
      <c r="BYM600" s="189"/>
      <c r="BYN600" s="189"/>
      <c r="BYO600" s="189"/>
      <c r="BYP600" s="189"/>
      <c r="BYQ600" s="189"/>
      <c r="BYR600" s="189"/>
      <c r="BYS600" s="189"/>
      <c r="BYT600" s="189"/>
      <c r="BYU600" s="189"/>
      <c r="BYV600" s="189"/>
      <c r="BYW600" s="189"/>
      <c r="BYX600" s="189"/>
      <c r="BYY600" s="189"/>
      <c r="BYZ600" s="189"/>
      <c r="BZA600" s="189"/>
      <c r="BZB600" s="189"/>
      <c r="BZC600" s="189"/>
      <c r="BZD600" s="189"/>
      <c r="BZE600" s="189"/>
      <c r="BZF600" s="189"/>
      <c r="BZG600" s="189"/>
      <c r="BZH600" s="189"/>
      <c r="BZI600" s="189"/>
      <c r="BZJ600" s="189"/>
      <c r="BZK600" s="189"/>
      <c r="BZL600" s="189"/>
      <c r="BZM600" s="189"/>
      <c r="BZN600" s="189"/>
      <c r="BZO600" s="189"/>
      <c r="BZP600" s="189"/>
      <c r="BZQ600" s="189"/>
      <c r="BZR600" s="189"/>
      <c r="BZS600" s="189"/>
      <c r="BZT600" s="189"/>
      <c r="BZU600" s="189"/>
      <c r="BZV600" s="189"/>
      <c r="BZW600" s="189"/>
      <c r="BZX600" s="189"/>
      <c r="BZY600" s="189"/>
      <c r="BZZ600" s="189"/>
      <c r="CAA600" s="189"/>
      <c r="CAB600" s="189"/>
      <c r="CAC600" s="189"/>
      <c r="CAD600" s="189"/>
      <c r="CAE600" s="189"/>
      <c r="CAF600" s="189"/>
      <c r="CAG600" s="189"/>
      <c r="CAH600" s="189"/>
      <c r="CAI600" s="189"/>
      <c r="CAJ600" s="189"/>
      <c r="CAK600" s="189"/>
      <c r="CAL600" s="189"/>
      <c r="CAM600" s="189"/>
      <c r="CAN600" s="189"/>
      <c r="CAO600" s="189"/>
      <c r="CAP600" s="189"/>
      <c r="CAQ600" s="189"/>
      <c r="CAR600" s="189"/>
      <c r="CAS600" s="189"/>
      <c r="CAT600" s="189"/>
      <c r="CAU600" s="189"/>
      <c r="CAV600" s="189"/>
      <c r="CAW600" s="189"/>
      <c r="CAX600" s="189"/>
      <c r="CAY600" s="189"/>
      <c r="CAZ600" s="189"/>
      <c r="CBA600" s="189"/>
      <c r="CBB600" s="189"/>
      <c r="CBC600" s="189"/>
      <c r="CBD600" s="189"/>
      <c r="CBE600" s="189"/>
      <c r="CBF600" s="189"/>
      <c r="CBG600" s="189"/>
      <c r="CBH600" s="189"/>
      <c r="CBI600" s="189"/>
      <c r="CBJ600" s="189"/>
      <c r="CBK600" s="189"/>
      <c r="CBL600" s="189"/>
      <c r="CBM600" s="189"/>
      <c r="CBN600" s="189"/>
      <c r="CBO600" s="189"/>
      <c r="CBP600" s="189"/>
      <c r="CBQ600" s="189"/>
      <c r="CBR600" s="189"/>
      <c r="CBS600" s="189"/>
      <c r="CBT600" s="189"/>
      <c r="CBU600" s="189"/>
      <c r="CBV600" s="189"/>
      <c r="CBW600" s="189"/>
      <c r="CBX600" s="189"/>
      <c r="CBY600" s="189"/>
      <c r="CBZ600" s="189"/>
      <c r="CCA600" s="189"/>
      <c r="CCB600" s="189"/>
      <c r="CCC600" s="189"/>
      <c r="CCD600" s="189"/>
      <c r="CCE600" s="189"/>
      <c r="CCF600" s="189"/>
      <c r="CCG600" s="189"/>
      <c r="CCH600" s="189"/>
      <c r="CCI600" s="189"/>
      <c r="CCJ600" s="189"/>
      <c r="CCK600" s="189"/>
      <c r="CCL600" s="189"/>
      <c r="CCM600" s="189"/>
      <c r="CCN600" s="189"/>
      <c r="CCO600" s="189"/>
      <c r="CCP600" s="189"/>
      <c r="CCQ600" s="189"/>
      <c r="CCR600" s="189"/>
      <c r="CCS600" s="189"/>
      <c r="CCT600" s="189"/>
      <c r="CCU600" s="189"/>
      <c r="CCV600" s="189"/>
      <c r="CCW600" s="189"/>
      <c r="CCX600" s="189"/>
      <c r="CCY600" s="189"/>
      <c r="CCZ600" s="189"/>
      <c r="CDA600" s="189"/>
      <c r="CDB600" s="189"/>
      <c r="CDC600" s="189"/>
      <c r="CDD600" s="189"/>
      <c r="CDE600" s="189"/>
      <c r="CDF600" s="189"/>
      <c r="CDG600" s="189"/>
      <c r="CDH600" s="189"/>
      <c r="CDI600" s="189"/>
      <c r="CDJ600" s="189"/>
      <c r="CDK600" s="189"/>
      <c r="CDL600" s="189"/>
      <c r="CDM600" s="189"/>
      <c r="CDN600" s="189"/>
      <c r="CDO600" s="189"/>
      <c r="CDP600" s="189"/>
      <c r="CDQ600" s="189"/>
      <c r="CDR600" s="189"/>
      <c r="CDS600" s="189"/>
      <c r="CDT600" s="189"/>
      <c r="CDU600" s="189"/>
      <c r="CDV600" s="189"/>
      <c r="CDW600" s="189"/>
      <c r="CDX600" s="189"/>
      <c r="CDY600" s="189"/>
      <c r="CDZ600" s="189"/>
      <c r="CEA600" s="189"/>
      <c r="CEB600" s="189"/>
      <c r="CEC600" s="189"/>
      <c r="CED600" s="189"/>
      <c r="CEE600" s="189"/>
      <c r="CEF600" s="189"/>
      <c r="CEG600" s="189"/>
      <c r="CEH600" s="189"/>
      <c r="CEI600" s="189"/>
      <c r="CEJ600" s="189"/>
      <c r="CEK600" s="189"/>
      <c r="CEL600" s="189"/>
      <c r="CEM600" s="189"/>
      <c r="CEN600" s="189"/>
      <c r="CEO600" s="189"/>
      <c r="CEP600" s="189"/>
      <c r="CEQ600" s="189"/>
      <c r="CER600" s="189"/>
      <c r="CES600" s="189"/>
      <c r="CET600" s="189"/>
      <c r="CEU600" s="189"/>
      <c r="CEV600" s="189"/>
      <c r="CEW600" s="189"/>
      <c r="CEX600" s="189"/>
      <c r="CEY600" s="189"/>
      <c r="CEZ600" s="189"/>
      <c r="CFA600" s="189"/>
      <c r="CFB600" s="189"/>
      <c r="CFC600" s="189"/>
      <c r="CFD600" s="189"/>
      <c r="CFE600" s="189"/>
      <c r="CFF600" s="189"/>
      <c r="CFG600" s="189"/>
      <c r="CFH600" s="189"/>
      <c r="CFI600" s="189"/>
      <c r="CFJ600" s="189"/>
      <c r="CFK600" s="189"/>
      <c r="CFL600" s="189"/>
      <c r="CFM600" s="189"/>
      <c r="CFN600" s="189"/>
      <c r="CFO600" s="189"/>
      <c r="CFP600" s="189"/>
      <c r="CFQ600" s="189"/>
      <c r="CFR600" s="189"/>
      <c r="CFS600" s="189"/>
      <c r="CFT600" s="189"/>
      <c r="CFU600" s="189"/>
      <c r="CFV600" s="189"/>
      <c r="CFW600" s="189"/>
      <c r="CFX600" s="189"/>
      <c r="CFY600" s="189"/>
      <c r="CFZ600" s="189"/>
      <c r="CGA600" s="189"/>
      <c r="CGB600" s="189"/>
      <c r="CGC600" s="189"/>
      <c r="CGD600" s="189"/>
      <c r="CGE600" s="189"/>
      <c r="CGF600" s="189"/>
      <c r="CGG600" s="189"/>
      <c r="CGH600" s="189"/>
      <c r="CGI600" s="189"/>
      <c r="CGJ600" s="189"/>
      <c r="CGK600" s="189"/>
      <c r="CGL600" s="189"/>
      <c r="CGM600" s="189"/>
      <c r="CGN600" s="189"/>
      <c r="CGO600" s="189"/>
      <c r="CGP600" s="189"/>
      <c r="CGQ600" s="189"/>
      <c r="CGR600" s="189"/>
      <c r="CGS600" s="189"/>
      <c r="CGT600" s="189"/>
      <c r="CGU600" s="189"/>
      <c r="CGV600" s="189"/>
      <c r="CGW600" s="189"/>
      <c r="CGX600" s="189"/>
      <c r="CGY600" s="189"/>
      <c r="CGZ600" s="189"/>
      <c r="CHA600" s="189"/>
      <c r="CHB600" s="189"/>
      <c r="CHC600" s="189"/>
      <c r="CHD600" s="189"/>
      <c r="CHE600" s="189"/>
      <c r="CHF600" s="189"/>
      <c r="CHG600" s="189"/>
      <c r="CHH600" s="189"/>
      <c r="CHI600" s="189"/>
      <c r="CHJ600" s="189"/>
      <c r="CHK600" s="189"/>
      <c r="CHL600" s="189"/>
      <c r="CHM600" s="189"/>
      <c r="CHN600" s="189"/>
      <c r="CHO600" s="189"/>
      <c r="CHP600" s="189"/>
      <c r="CHQ600" s="189"/>
      <c r="CHR600" s="189"/>
      <c r="CHS600" s="189"/>
      <c r="CHT600" s="189"/>
      <c r="CHU600" s="189"/>
      <c r="CHV600" s="189"/>
      <c r="CHW600" s="189"/>
      <c r="CHX600" s="189"/>
      <c r="CHY600" s="189"/>
      <c r="CHZ600" s="189"/>
      <c r="CIA600" s="189"/>
      <c r="CIB600" s="189"/>
      <c r="CIC600" s="189"/>
      <c r="CID600" s="189"/>
      <c r="CIE600" s="189"/>
      <c r="CIF600" s="189"/>
      <c r="CIG600" s="189"/>
      <c r="CIH600" s="189"/>
      <c r="CII600" s="189"/>
      <c r="CIJ600" s="189"/>
      <c r="CIK600" s="189"/>
      <c r="CIL600" s="189"/>
      <c r="CIM600" s="189"/>
      <c r="CIN600" s="189"/>
      <c r="CIO600" s="189"/>
      <c r="CIP600" s="189"/>
      <c r="CIQ600" s="189"/>
      <c r="CIR600" s="189"/>
      <c r="CIS600" s="189"/>
      <c r="CIT600" s="189"/>
      <c r="CIU600" s="189"/>
      <c r="CIV600" s="189"/>
      <c r="CIW600" s="189"/>
      <c r="CIX600" s="189"/>
      <c r="CIY600" s="189"/>
      <c r="CIZ600" s="189"/>
      <c r="CJA600" s="189"/>
      <c r="CJB600" s="189"/>
      <c r="CJC600" s="189"/>
      <c r="CJD600" s="189"/>
      <c r="CJE600" s="189"/>
      <c r="CJF600" s="189"/>
      <c r="CJG600" s="189"/>
      <c r="CJH600" s="189"/>
      <c r="CJI600" s="189"/>
      <c r="CJJ600" s="189"/>
      <c r="CJK600" s="189"/>
      <c r="CJL600" s="189"/>
      <c r="CJM600" s="189"/>
      <c r="CJN600" s="189"/>
      <c r="CJO600" s="189"/>
      <c r="CJP600" s="189"/>
      <c r="CJQ600" s="189"/>
      <c r="CJR600" s="189"/>
      <c r="CJS600" s="189"/>
      <c r="CJT600" s="189"/>
      <c r="CJU600" s="189"/>
      <c r="CJV600" s="189"/>
      <c r="CJW600" s="189"/>
      <c r="CJX600" s="189"/>
      <c r="CJY600" s="189"/>
      <c r="CJZ600" s="189"/>
      <c r="CKA600" s="189"/>
      <c r="CKB600" s="189"/>
      <c r="CKC600" s="189"/>
      <c r="CKD600" s="189"/>
      <c r="CKE600" s="189"/>
      <c r="CKF600" s="189"/>
      <c r="CKG600" s="189"/>
      <c r="CKH600" s="189"/>
      <c r="CKI600" s="189"/>
      <c r="CKJ600" s="189"/>
      <c r="CKK600" s="189"/>
      <c r="CKL600" s="189"/>
      <c r="CKM600" s="189"/>
      <c r="CKN600" s="189"/>
      <c r="CKO600" s="189"/>
      <c r="CKP600" s="189"/>
      <c r="CKQ600" s="189"/>
      <c r="CKR600" s="189"/>
      <c r="CKS600" s="189"/>
      <c r="CKT600" s="189"/>
      <c r="CKU600" s="189"/>
      <c r="CKV600" s="189"/>
      <c r="CKW600" s="189"/>
      <c r="CKX600" s="189"/>
      <c r="CKY600" s="189"/>
      <c r="CKZ600" s="189"/>
      <c r="CLA600" s="189"/>
      <c r="CLB600" s="189"/>
      <c r="CLC600" s="189"/>
      <c r="CLD600" s="189"/>
      <c r="CLE600" s="189"/>
      <c r="CLF600" s="189"/>
      <c r="CLG600" s="189"/>
      <c r="CLH600" s="189"/>
      <c r="CLI600" s="189"/>
      <c r="CLJ600" s="189"/>
      <c r="CLK600" s="189"/>
      <c r="CLL600" s="189"/>
      <c r="CLM600" s="189"/>
      <c r="CLN600" s="189"/>
      <c r="CLO600" s="189"/>
      <c r="CLP600" s="189"/>
      <c r="CLQ600" s="189"/>
      <c r="CLR600" s="189"/>
      <c r="CLS600" s="189"/>
      <c r="CLT600" s="189"/>
      <c r="CLU600" s="189"/>
      <c r="CLV600" s="189"/>
      <c r="CLW600" s="189"/>
      <c r="CLX600" s="189"/>
      <c r="CLY600" s="189"/>
      <c r="CLZ600" s="189"/>
      <c r="CMA600" s="189"/>
      <c r="CMB600" s="189"/>
      <c r="CMC600" s="189"/>
      <c r="CMD600" s="189"/>
      <c r="CME600" s="189"/>
      <c r="CMF600" s="189"/>
      <c r="CMG600" s="189"/>
      <c r="CMH600" s="189"/>
      <c r="CMI600" s="189"/>
      <c r="CMJ600" s="189"/>
      <c r="CMK600" s="189"/>
      <c r="CML600" s="189"/>
      <c r="CMM600" s="189"/>
      <c r="CMN600" s="189"/>
      <c r="CMO600" s="189"/>
      <c r="CMP600" s="189"/>
      <c r="CMQ600" s="189"/>
      <c r="CMR600" s="189"/>
      <c r="CMS600" s="189"/>
      <c r="CMT600" s="189"/>
      <c r="CMU600" s="189"/>
      <c r="CMV600" s="189"/>
      <c r="CMW600" s="189"/>
      <c r="CMX600" s="189"/>
      <c r="CMY600" s="189"/>
      <c r="CMZ600" s="189"/>
      <c r="CNA600" s="189"/>
      <c r="CNB600" s="189"/>
      <c r="CNC600" s="189"/>
      <c r="CND600" s="189"/>
      <c r="CNE600" s="189"/>
      <c r="CNF600" s="189"/>
      <c r="CNG600" s="189"/>
      <c r="CNH600" s="189"/>
      <c r="CNI600" s="189"/>
      <c r="CNJ600" s="189"/>
      <c r="CNK600" s="189"/>
      <c r="CNL600" s="189"/>
      <c r="CNM600" s="189"/>
      <c r="CNN600" s="189"/>
      <c r="CNO600" s="189"/>
      <c r="CNP600" s="189"/>
      <c r="CNQ600" s="189"/>
      <c r="CNR600" s="189"/>
      <c r="CNS600" s="189"/>
      <c r="CNT600" s="189"/>
      <c r="CNU600" s="189"/>
      <c r="CNV600" s="189"/>
      <c r="CNW600" s="189"/>
      <c r="CNX600" s="189"/>
      <c r="CNY600" s="189"/>
      <c r="CNZ600" s="189"/>
      <c r="COA600" s="189"/>
      <c r="COB600" s="189"/>
      <c r="COC600" s="189"/>
      <c r="COD600" s="189"/>
      <c r="COE600" s="189"/>
      <c r="COF600" s="189"/>
      <c r="COG600" s="189"/>
      <c r="COH600" s="189"/>
      <c r="COI600" s="189"/>
      <c r="COJ600" s="189"/>
      <c r="COK600" s="189"/>
      <c r="COL600" s="189"/>
      <c r="COM600" s="189"/>
      <c r="CON600" s="189"/>
      <c r="COO600" s="189"/>
      <c r="COP600" s="189"/>
      <c r="COQ600" s="189"/>
      <c r="COR600" s="189"/>
      <c r="COS600" s="189"/>
      <c r="COT600" s="189"/>
      <c r="COU600" s="189"/>
      <c r="COV600" s="189"/>
      <c r="COW600" s="189"/>
      <c r="COX600" s="189"/>
      <c r="COY600" s="189"/>
      <c r="COZ600" s="189"/>
      <c r="CPA600" s="189"/>
      <c r="CPB600" s="189"/>
      <c r="CPC600" s="189"/>
      <c r="CPD600" s="189"/>
      <c r="CPE600" s="189"/>
      <c r="CPF600" s="189"/>
      <c r="CPG600" s="189"/>
      <c r="CPH600" s="189"/>
      <c r="CPI600" s="189"/>
      <c r="CPJ600" s="189"/>
      <c r="CPK600" s="189"/>
      <c r="CPL600" s="189"/>
      <c r="CPM600" s="189"/>
      <c r="CPN600" s="189"/>
      <c r="CPO600" s="189"/>
      <c r="CPP600" s="189"/>
      <c r="CPQ600" s="189"/>
      <c r="CPR600" s="189"/>
      <c r="CPS600" s="189"/>
      <c r="CPT600" s="189"/>
      <c r="CPU600" s="189"/>
      <c r="CPV600" s="189"/>
      <c r="CPW600" s="189"/>
      <c r="CPX600" s="189"/>
      <c r="CPY600" s="189"/>
      <c r="CPZ600" s="189"/>
      <c r="CQA600" s="189"/>
      <c r="CQB600" s="189"/>
      <c r="CQC600" s="189"/>
      <c r="CQD600" s="189"/>
      <c r="CQE600" s="189"/>
      <c r="CQF600" s="189"/>
      <c r="CQG600" s="189"/>
      <c r="CQH600" s="189"/>
      <c r="CQI600" s="189"/>
      <c r="CQJ600" s="189"/>
      <c r="CQK600" s="189"/>
      <c r="CQL600" s="189"/>
      <c r="CQM600" s="189"/>
      <c r="CQN600" s="189"/>
      <c r="CQO600" s="189"/>
      <c r="CQP600" s="189"/>
      <c r="CQQ600" s="189"/>
      <c r="CQR600" s="189"/>
      <c r="CQS600" s="189"/>
      <c r="CQT600" s="189"/>
      <c r="CQU600" s="189"/>
      <c r="CQV600" s="189"/>
      <c r="CQW600" s="189"/>
      <c r="CQX600" s="189"/>
      <c r="CQY600" s="189"/>
      <c r="CQZ600" s="189"/>
      <c r="CRA600" s="189"/>
      <c r="CRB600" s="189"/>
      <c r="CRC600" s="189"/>
      <c r="CRD600" s="189"/>
      <c r="CRE600" s="189"/>
      <c r="CRF600" s="189"/>
      <c r="CRG600" s="189"/>
      <c r="CRH600" s="189"/>
      <c r="CRI600" s="189"/>
      <c r="CRJ600" s="189"/>
      <c r="CRK600" s="189"/>
      <c r="CRL600" s="189"/>
      <c r="CRM600" s="189"/>
      <c r="CRN600" s="189"/>
      <c r="CRO600" s="189"/>
      <c r="CRP600" s="189"/>
      <c r="CRQ600" s="189"/>
      <c r="CRR600" s="189"/>
      <c r="CRS600" s="189"/>
      <c r="CRT600" s="189"/>
      <c r="CRU600" s="189"/>
      <c r="CRV600" s="189"/>
      <c r="CRW600" s="189"/>
      <c r="CRX600" s="189"/>
      <c r="CRY600" s="189"/>
      <c r="CRZ600" s="189"/>
      <c r="CSA600" s="189"/>
      <c r="CSB600" s="189"/>
      <c r="CSC600" s="189"/>
      <c r="CSD600" s="189"/>
      <c r="CSE600" s="189"/>
      <c r="CSF600" s="189"/>
      <c r="CSG600" s="189"/>
      <c r="CSH600" s="189"/>
      <c r="CSI600" s="189"/>
      <c r="CSJ600" s="189"/>
      <c r="CSK600" s="189"/>
      <c r="CSL600" s="189"/>
      <c r="CSM600" s="189"/>
      <c r="CSN600" s="189"/>
      <c r="CSO600" s="189"/>
      <c r="CSP600" s="189"/>
      <c r="CSQ600" s="189"/>
      <c r="CSR600" s="189"/>
      <c r="CSS600" s="189"/>
      <c r="CST600" s="189"/>
      <c r="CSU600" s="189"/>
      <c r="CSV600" s="189"/>
      <c r="CSW600" s="189"/>
      <c r="CSX600" s="189"/>
      <c r="CSY600" s="189"/>
      <c r="CSZ600" s="189"/>
      <c r="CTA600" s="189"/>
      <c r="CTB600" s="189"/>
      <c r="CTC600" s="189"/>
      <c r="CTD600" s="189"/>
      <c r="CTE600" s="189"/>
      <c r="CTF600" s="189"/>
      <c r="CTG600" s="189"/>
      <c r="CTH600" s="189"/>
      <c r="CTI600" s="189"/>
      <c r="CTJ600" s="189"/>
      <c r="CTK600" s="189"/>
      <c r="CTL600" s="189"/>
      <c r="CTM600" s="189"/>
      <c r="CTN600" s="189"/>
      <c r="CTO600" s="189"/>
      <c r="CTP600" s="189"/>
      <c r="CTQ600" s="189"/>
      <c r="CTR600" s="189"/>
      <c r="CTS600" s="189"/>
      <c r="CTT600" s="189"/>
      <c r="CTU600" s="189"/>
      <c r="CTV600" s="189"/>
      <c r="CTW600" s="189"/>
      <c r="CTX600" s="189"/>
      <c r="CTY600" s="189"/>
      <c r="CTZ600" s="189"/>
      <c r="CUA600" s="189"/>
      <c r="CUB600" s="189"/>
      <c r="CUC600" s="189"/>
      <c r="CUD600" s="189"/>
      <c r="CUE600" s="189"/>
      <c r="CUF600" s="189"/>
      <c r="CUG600" s="189"/>
      <c r="CUH600" s="189"/>
      <c r="CUI600" s="189"/>
      <c r="CUJ600" s="189"/>
      <c r="CUK600" s="189"/>
      <c r="CUL600" s="189"/>
      <c r="CUM600" s="189"/>
      <c r="CUN600" s="189"/>
      <c r="CUO600" s="189"/>
      <c r="CUP600" s="189"/>
      <c r="CUQ600" s="189"/>
      <c r="CUR600" s="189"/>
      <c r="CUS600" s="189"/>
      <c r="CUT600" s="189"/>
      <c r="CUU600" s="189"/>
      <c r="CUV600" s="189"/>
      <c r="CUW600" s="189"/>
      <c r="CUX600" s="189"/>
      <c r="CUY600" s="189"/>
      <c r="CUZ600" s="189"/>
      <c r="CVA600" s="189"/>
      <c r="CVB600" s="189"/>
      <c r="CVC600" s="189"/>
      <c r="CVD600" s="189"/>
      <c r="CVE600" s="189"/>
      <c r="CVF600" s="189"/>
      <c r="CVG600" s="189"/>
      <c r="CVH600" s="189"/>
      <c r="CVI600" s="189"/>
      <c r="CVJ600" s="189"/>
      <c r="CVK600" s="189"/>
      <c r="CVL600" s="189"/>
      <c r="CVM600" s="189"/>
      <c r="CVN600" s="189"/>
      <c r="CVO600" s="189"/>
      <c r="CVP600" s="189"/>
      <c r="CVQ600" s="189"/>
      <c r="CVR600" s="189"/>
      <c r="CVS600" s="189"/>
      <c r="CVT600" s="189"/>
      <c r="CVU600" s="189"/>
      <c r="CVV600" s="189"/>
      <c r="CVW600" s="189"/>
      <c r="CVX600" s="189"/>
      <c r="CVY600" s="189"/>
      <c r="CVZ600" s="189"/>
      <c r="CWA600" s="189"/>
      <c r="CWB600" s="189"/>
      <c r="CWC600" s="189"/>
      <c r="CWD600" s="189"/>
      <c r="CWE600" s="189"/>
      <c r="CWF600" s="189"/>
      <c r="CWG600" s="189"/>
      <c r="CWH600" s="189"/>
      <c r="CWI600" s="189"/>
      <c r="CWJ600" s="189"/>
      <c r="CWK600" s="189"/>
      <c r="CWL600" s="189"/>
      <c r="CWM600" s="189"/>
      <c r="CWN600" s="189"/>
      <c r="CWO600" s="189"/>
      <c r="CWP600" s="189"/>
      <c r="CWQ600" s="189"/>
      <c r="CWR600" s="189"/>
      <c r="CWS600" s="189"/>
      <c r="CWT600" s="189"/>
      <c r="CWU600" s="189"/>
      <c r="CWV600" s="189"/>
      <c r="CWW600" s="189"/>
      <c r="CWX600" s="189"/>
      <c r="CWY600" s="189"/>
      <c r="CWZ600" s="189"/>
      <c r="CXA600" s="189"/>
      <c r="CXB600" s="189"/>
      <c r="CXC600" s="189"/>
      <c r="CXD600" s="189"/>
      <c r="CXE600" s="189"/>
      <c r="CXF600" s="189"/>
      <c r="CXG600" s="189"/>
      <c r="CXH600" s="189"/>
      <c r="CXI600" s="189"/>
      <c r="CXJ600" s="189"/>
      <c r="CXK600" s="189"/>
      <c r="CXL600" s="189"/>
      <c r="CXM600" s="189"/>
      <c r="CXN600" s="189"/>
      <c r="CXO600" s="189"/>
      <c r="CXP600" s="189"/>
      <c r="CXQ600" s="189"/>
      <c r="CXR600" s="189"/>
      <c r="CXS600" s="189"/>
      <c r="CXT600" s="189"/>
      <c r="CXU600" s="189"/>
      <c r="CXV600" s="189"/>
      <c r="CXW600" s="189"/>
      <c r="CXX600" s="189"/>
      <c r="CXY600" s="189"/>
      <c r="CXZ600" s="189"/>
      <c r="CYA600" s="189"/>
      <c r="CYB600" s="189"/>
      <c r="CYC600" s="189"/>
      <c r="CYD600" s="189"/>
      <c r="CYE600" s="189"/>
      <c r="CYF600" s="189"/>
      <c r="CYG600" s="189"/>
      <c r="CYH600" s="189"/>
      <c r="CYI600" s="189"/>
      <c r="CYJ600" s="189"/>
      <c r="CYK600" s="189"/>
      <c r="CYL600" s="189"/>
      <c r="CYM600" s="189"/>
      <c r="CYN600" s="189"/>
      <c r="CYO600" s="189"/>
      <c r="CYP600" s="189"/>
      <c r="CYQ600" s="189"/>
      <c r="CYR600" s="189"/>
      <c r="CYS600" s="189"/>
      <c r="CYT600" s="189"/>
      <c r="CYU600" s="189"/>
      <c r="CYV600" s="189"/>
      <c r="CYW600" s="189"/>
      <c r="CYX600" s="189"/>
      <c r="CYY600" s="189"/>
      <c r="CYZ600" s="189"/>
      <c r="CZA600" s="189"/>
      <c r="CZB600" s="189"/>
      <c r="CZC600" s="189"/>
      <c r="CZD600" s="189"/>
      <c r="CZE600" s="189"/>
      <c r="CZF600" s="189"/>
      <c r="CZG600" s="189"/>
      <c r="CZH600" s="189"/>
      <c r="CZI600" s="189"/>
      <c r="CZJ600" s="189"/>
      <c r="CZK600" s="189"/>
      <c r="CZL600" s="189"/>
      <c r="CZM600" s="189"/>
      <c r="CZN600" s="189"/>
      <c r="CZO600" s="189"/>
      <c r="CZP600" s="189"/>
      <c r="CZQ600" s="189"/>
      <c r="CZR600" s="189"/>
      <c r="CZS600" s="189"/>
      <c r="CZT600" s="189"/>
      <c r="CZU600" s="189"/>
      <c r="CZV600" s="189"/>
      <c r="CZW600" s="189"/>
      <c r="CZX600" s="189"/>
      <c r="CZY600" s="189"/>
      <c r="CZZ600" s="189"/>
      <c r="DAA600" s="189"/>
      <c r="DAB600" s="189"/>
      <c r="DAC600" s="189"/>
      <c r="DAD600" s="189"/>
      <c r="DAE600" s="189"/>
      <c r="DAF600" s="189"/>
      <c r="DAG600" s="189"/>
      <c r="DAH600" s="189"/>
      <c r="DAI600" s="189"/>
      <c r="DAJ600" s="189"/>
      <c r="DAK600" s="189"/>
      <c r="DAL600" s="189"/>
      <c r="DAM600" s="189"/>
      <c r="DAN600" s="189"/>
      <c r="DAO600" s="189"/>
      <c r="DAP600" s="189"/>
      <c r="DAQ600" s="189"/>
      <c r="DAR600" s="189"/>
      <c r="DAS600" s="189"/>
      <c r="DAT600" s="189"/>
      <c r="DAU600" s="189"/>
      <c r="DAV600" s="189"/>
      <c r="DAW600" s="189"/>
      <c r="DAX600" s="189"/>
      <c r="DAY600" s="189"/>
      <c r="DAZ600" s="189"/>
      <c r="DBA600" s="189"/>
      <c r="DBB600" s="189"/>
      <c r="DBC600" s="189"/>
      <c r="DBD600" s="189"/>
      <c r="DBE600" s="189"/>
      <c r="DBF600" s="189"/>
      <c r="DBG600" s="189"/>
      <c r="DBH600" s="189"/>
      <c r="DBI600" s="189"/>
      <c r="DBJ600" s="189"/>
      <c r="DBK600" s="189"/>
      <c r="DBL600" s="189"/>
      <c r="DBM600" s="189"/>
      <c r="DBN600" s="189"/>
      <c r="DBO600" s="189"/>
      <c r="DBP600" s="189"/>
      <c r="DBQ600" s="189"/>
      <c r="DBR600" s="189"/>
      <c r="DBS600" s="189"/>
      <c r="DBT600" s="189"/>
      <c r="DBU600" s="189"/>
      <c r="DBV600" s="189"/>
      <c r="DBW600" s="189"/>
      <c r="DBX600" s="189"/>
      <c r="DBY600" s="189"/>
      <c r="DBZ600" s="189"/>
      <c r="DCA600" s="189"/>
      <c r="DCB600" s="189"/>
      <c r="DCC600" s="189"/>
      <c r="DCD600" s="189"/>
      <c r="DCE600" s="189"/>
      <c r="DCF600" s="189"/>
      <c r="DCG600" s="189"/>
      <c r="DCH600" s="189"/>
      <c r="DCI600" s="189"/>
      <c r="DCJ600" s="189"/>
      <c r="DCK600" s="189"/>
      <c r="DCL600" s="189"/>
      <c r="DCM600" s="189"/>
      <c r="DCN600" s="189"/>
      <c r="DCO600" s="189"/>
      <c r="DCP600" s="189"/>
      <c r="DCQ600" s="189"/>
      <c r="DCR600" s="189"/>
      <c r="DCS600" s="189"/>
      <c r="DCT600" s="189"/>
      <c r="DCU600" s="189"/>
      <c r="DCV600" s="189"/>
      <c r="DCW600" s="189"/>
      <c r="DCX600" s="189"/>
      <c r="DCY600" s="189"/>
      <c r="DCZ600" s="189"/>
      <c r="DDA600" s="189"/>
      <c r="DDB600" s="189"/>
      <c r="DDC600" s="189"/>
      <c r="DDD600" s="189"/>
      <c r="DDE600" s="189"/>
      <c r="DDF600" s="189"/>
      <c r="DDG600" s="189"/>
      <c r="DDH600" s="189"/>
      <c r="DDI600" s="189"/>
      <c r="DDJ600" s="189"/>
      <c r="DDK600" s="189"/>
      <c r="DDL600" s="189"/>
      <c r="DDM600" s="189"/>
      <c r="DDN600" s="189"/>
      <c r="DDO600" s="189"/>
      <c r="DDP600" s="189"/>
      <c r="DDQ600" s="189"/>
      <c r="DDR600" s="189"/>
      <c r="DDS600" s="189"/>
      <c r="DDT600" s="189"/>
      <c r="DDU600" s="189"/>
      <c r="DDV600" s="189"/>
      <c r="DDW600" s="189"/>
      <c r="DDX600" s="189"/>
      <c r="DDY600" s="189"/>
      <c r="DDZ600" s="189"/>
      <c r="DEA600" s="189"/>
      <c r="DEB600" s="189"/>
      <c r="DEC600" s="189"/>
      <c r="DED600" s="189"/>
      <c r="DEE600" s="189"/>
      <c r="DEF600" s="189"/>
      <c r="DEG600" s="189"/>
      <c r="DEH600" s="189"/>
      <c r="DEI600" s="189"/>
      <c r="DEJ600" s="189"/>
      <c r="DEK600" s="189"/>
      <c r="DEL600" s="189"/>
      <c r="DEM600" s="189"/>
      <c r="DEN600" s="189"/>
      <c r="DEO600" s="189"/>
      <c r="DEP600" s="189"/>
      <c r="DEQ600" s="189"/>
      <c r="DER600" s="189"/>
      <c r="DES600" s="189"/>
      <c r="DET600" s="189"/>
      <c r="DEU600" s="189"/>
      <c r="DEV600" s="189"/>
      <c r="DEW600" s="189"/>
      <c r="DEX600" s="189"/>
      <c r="DEY600" s="189"/>
      <c r="DEZ600" s="189"/>
      <c r="DFA600" s="189"/>
      <c r="DFB600" s="189"/>
      <c r="DFC600" s="189"/>
      <c r="DFD600" s="189"/>
      <c r="DFE600" s="189"/>
      <c r="DFF600" s="189"/>
      <c r="DFG600" s="189"/>
      <c r="DFH600" s="189"/>
      <c r="DFI600" s="189"/>
      <c r="DFJ600" s="189"/>
      <c r="DFK600" s="189"/>
      <c r="DFL600" s="189"/>
      <c r="DFM600" s="189"/>
      <c r="DFN600" s="189"/>
      <c r="DFO600" s="189"/>
      <c r="DFP600" s="189"/>
      <c r="DFQ600" s="189"/>
      <c r="DFR600" s="189"/>
      <c r="DFS600" s="189"/>
      <c r="DFT600" s="189"/>
      <c r="DFU600" s="189"/>
      <c r="DFV600" s="189"/>
      <c r="DFW600" s="189"/>
      <c r="DFX600" s="189"/>
      <c r="DFY600" s="189"/>
      <c r="DFZ600" s="189"/>
      <c r="DGA600" s="189"/>
      <c r="DGB600" s="189"/>
      <c r="DGC600" s="189"/>
      <c r="DGD600" s="189"/>
      <c r="DGE600" s="189"/>
      <c r="DGF600" s="189"/>
      <c r="DGG600" s="189"/>
      <c r="DGH600" s="189"/>
      <c r="DGI600" s="189"/>
      <c r="DGJ600" s="189"/>
      <c r="DGK600" s="189"/>
      <c r="DGL600" s="189"/>
      <c r="DGM600" s="189"/>
      <c r="DGN600" s="189"/>
      <c r="DGO600" s="189"/>
      <c r="DGP600" s="189"/>
      <c r="DGQ600" s="189"/>
      <c r="DGR600" s="189"/>
      <c r="DGS600" s="189"/>
      <c r="DGT600" s="189"/>
      <c r="DGU600" s="189"/>
      <c r="DGV600" s="189"/>
      <c r="DGW600" s="189"/>
      <c r="DGX600" s="189"/>
      <c r="DGY600" s="189"/>
      <c r="DGZ600" s="189"/>
      <c r="DHA600" s="189"/>
      <c r="DHB600" s="189"/>
      <c r="DHC600" s="189"/>
      <c r="DHD600" s="189"/>
      <c r="DHE600" s="189"/>
      <c r="DHF600" s="189"/>
      <c r="DHG600" s="189"/>
      <c r="DHH600" s="189"/>
      <c r="DHI600" s="189"/>
      <c r="DHJ600" s="189"/>
      <c r="DHK600" s="189"/>
      <c r="DHL600" s="189"/>
      <c r="DHM600" s="189"/>
      <c r="DHN600" s="189"/>
      <c r="DHO600" s="189"/>
      <c r="DHP600" s="189"/>
      <c r="DHQ600" s="189"/>
      <c r="DHR600" s="189"/>
      <c r="DHS600" s="189"/>
      <c r="DHT600" s="189"/>
      <c r="DHU600" s="189"/>
      <c r="DHV600" s="189"/>
      <c r="DHW600" s="189"/>
      <c r="DHX600" s="189"/>
      <c r="DHY600" s="189"/>
      <c r="DHZ600" s="189"/>
      <c r="DIA600" s="189"/>
      <c r="DIB600" s="189"/>
      <c r="DIC600" s="189"/>
      <c r="DID600" s="189"/>
      <c r="DIE600" s="189"/>
      <c r="DIF600" s="189"/>
      <c r="DIG600" s="189"/>
      <c r="DIH600" s="189"/>
      <c r="DII600" s="189"/>
      <c r="DIJ600" s="189"/>
      <c r="DIK600" s="189"/>
      <c r="DIL600" s="189"/>
      <c r="DIM600" s="189"/>
      <c r="DIN600" s="189"/>
      <c r="DIO600" s="189"/>
      <c r="DIP600" s="189"/>
      <c r="DIQ600" s="189"/>
      <c r="DIR600" s="189"/>
      <c r="DIS600" s="189"/>
      <c r="DIT600" s="189"/>
      <c r="DIU600" s="189"/>
      <c r="DIV600" s="189"/>
      <c r="DIW600" s="189"/>
      <c r="DIX600" s="189"/>
      <c r="DIY600" s="189"/>
      <c r="DIZ600" s="189"/>
      <c r="DJA600" s="189"/>
      <c r="DJB600" s="189"/>
      <c r="DJC600" s="189"/>
      <c r="DJD600" s="189"/>
      <c r="DJE600" s="189"/>
      <c r="DJF600" s="189"/>
      <c r="DJG600" s="189"/>
      <c r="DJH600" s="189"/>
      <c r="DJI600" s="189"/>
      <c r="DJJ600" s="189"/>
      <c r="DJK600" s="189"/>
      <c r="DJL600" s="189"/>
      <c r="DJM600" s="189"/>
      <c r="DJN600" s="189"/>
      <c r="DJO600" s="189"/>
      <c r="DJP600" s="189"/>
      <c r="DJQ600" s="189"/>
      <c r="DJR600" s="189"/>
      <c r="DJS600" s="189"/>
      <c r="DJT600" s="189"/>
      <c r="DJU600" s="189"/>
      <c r="DJV600" s="189"/>
      <c r="DJW600" s="189"/>
      <c r="DJX600" s="189"/>
      <c r="DJY600" s="189"/>
      <c r="DJZ600" s="189"/>
      <c r="DKA600" s="189"/>
      <c r="DKB600" s="189"/>
      <c r="DKC600" s="189"/>
      <c r="DKD600" s="189"/>
      <c r="DKE600" s="189"/>
      <c r="DKF600" s="189"/>
      <c r="DKG600" s="189"/>
      <c r="DKH600" s="189"/>
      <c r="DKI600" s="189"/>
      <c r="DKJ600" s="189"/>
      <c r="DKK600" s="189"/>
      <c r="DKL600" s="189"/>
      <c r="DKM600" s="189"/>
      <c r="DKN600" s="189"/>
      <c r="DKO600" s="189"/>
      <c r="DKP600" s="189"/>
      <c r="DKQ600" s="189"/>
      <c r="DKR600" s="189"/>
      <c r="DKS600" s="189"/>
      <c r="DKT600" s="189"/>
      <c r="DKU600" s="189"/>
      <c r="DKV600" s="189"/>
      <c r="DKW600" s="189"/>
      <c r="DKX600" s="189"/>
      <c r="DKY600" s="189"/>
      <c r="DKZ600" s="189"/>
      <c r="DLA600" s="189"/>
      <c r="DLB600" s="189"/>
      <c r="DLC600" s="189"/>
      <c r="DLD600" s="189"/>
      <c r="DLE600" s="189"/>
      <c r="DLF600" s="189"/>
      <c r="DLG600" s="189"/>
      <c r="DLH600" s="189"/>
      <c r="DLI600" s="189"/>
      <c r="DLJ600" s="189"/>
      <c r="DLK600" s="189"/>
      <c r="DLL600" s="189"/>
      <c r="DLM600" s="189"/>
      <c r="DLN600" s="189"/>
      <c r="DLO600" s="189"/>
      <c r="DLP600" s="189"/>
      <c r="DLQ600" s="189"/>
      <c r="DLR600" s="189"/>
      <c r="DLS600" s="189"/>
      <c r="DLT600" s="189"/>
      <c r="DLU600" s="189"/>
      <c r="DLV600" s="189"/>
      <c r="DLW600" s="189"/>
      <c r="DLX600" s="189"/>
      <c r="DLY600" s="189"/>
      <c r="DLZ600" s="189"/>
      <c r="DMA600" s="189"/>
      <c r="DMB600" s="189"/>
      <c r="DMC600" s="189"/>
      <c r="DMD600" s="189"/>
      <c r="DME600" s="189"/>
      <c r="DMF600" s="189"/>
      <c r="DMG600" s="189"/>
      <c r="DMH600" s="189"/>
      <c r="DMI600" s="189"/>
      <c r="DMJ600" s="189"/>
      <c r="DMK600" s="189"/>
      <c r="DML600" s="189"/>
      <c r="DMM600" s="189"/>
      <c r="DMN600" s="189"/>
      <c r="DMO600" s="189"/>
      <c r="DMP600" s="189"/>
      <c r="DMQ600" s="189"/>
      <c r="DMR600" s="189"/>
      <c r="DMS600" s="189"/>
      <c r="DMT600" s="189"/>
      <c r="DMU600" s="189"/>
      <c r="DMV600" s="189"/>
      <c r="DMW600" s="189"/>
      <c r="DMX600" s="189"/>
      <c r="DMY600" s="189"/>
      <c r="DMZ600" s="189"/>
      <c r="DNA600" s="189"/>
      <c r="DNB600" s="189"/>
      <c r="DNC600" s="189"/>
      <c r="DND600" s="189"/>
      <c r="DNE600" s="189"/>
      <c r="DNF600" s="189"/>
      <c r="DNG600" s="189"/>
      <c r="DNH600" s="189"/>
      <c r="DNI600" s="189"/>
      <c r="DNJ600" s="189"/>
      <c r="DNK600" s="189"/>
      <c r="DNL600" s="189"/>
      <c r="DNM600" s="189"/>
      <c r="DNN600" s="189"/>
      <c r="DNO600" s="189"/>
      <c r="DNP600" s="189"/>
      <c r="DNQ600" s="189"/>
      <c r="DNR600" s="189"/>
      <c r="DNS600" s="189"/>
      <c r="DNT600" s="189"/>
      <c r="DNU600" s="189"/>
      <c r="DNV600" s="189"/>
      <c r="DNW600" s="189"/>
      <c r="DNX600" s="189"/>
      <c r="DNY600" s="189"/>
      <c r="DNZ600" s="189"/>
      <c r="DOA600" s="189"/>
      <c r="DOB600" s="189"/>
      <c r="DOC600" s="189"/>
      <c r="DOD600" s="189"/>
      <c r="DOE600" s="189"/>
      <c r="DOF600" s="189"/>
      <c r="DOG600" s="189"/>
      <c r="DOH600" s="189"/>
      <c r="DOI600" s="189"/>
      <c r="DOJ600" s="189"/>
      <c r="DOK600" s="189"/>
      <c r="DOL600" s="189"/>
      <c r="DOM600" s="189"/>
      <c r="DON600" s="189"/>
      <c r="DOO600" s="189"/>
      <c r="DOP600" s="189"/>
      <c r="DOQ600" s="189"/>
      <c r="DOR600" s="189"/>
      <c r="DOS600" s="189"/>
      <c r="DOT600" s="189"/>
      <c r="DOU600" s="189"/>
      <c r="DOV600" s="189"/>
      <c r="DOW600" s="189"/>
      <c r="DOX600" s="189"/>
      <c r="DOY600" s="189"/>
      <c r="DOZ600" s="189"/>
      <c r="DPA600" s="189"/>
      <c r="DPB600" s="189"/>
      <c r="DPC600" s="189"/>
      <c r="DPD600" s="189"/>
      <c r="DPE600" s="189"/>
      <c r="DPF600" s="189"/>
      <c r="DPG600" s="189"/>
      <c r="DPH600" s="189"/>
      <c r="DPI600" s="189"/>
      <c r="DPJ600" s="189"/>
      <c r="DPK600" s="189"/>
      <c r="DPL600" s="189"/>
      <c r="DPM600" s="189"/>
      <c r="DPN600" s="189"/>
      <c r="DPO600" s="189"/>
      <c r="DPP600" s="189"/>
      <c r="DPQ600" s="189"/>
      <c r="DPR600" s="189"/>
      <c r="DPS600" s="189"/>
      <c r="DPT600" s="189"/>
      <c r="DPU600" s="189"/>
      <c r="DPV600" s="189"/>
      <c r="DPW600" s="189"/>
      <c r="DPX600" s="189"/>
      <c r="DPY600" s="189"/>
      <c r="DPZ600" s="189"/>
      <c r="DQA600" s="189"/>
      <c r="DQB600" s="189"/>
      <c r="DQC600" s="189"/>
      <c r="DQD600" s="189"/>
      <c r="DQE600" s="189"/>
      <c r="DQF600" s="189"/>
      <c r="DQG600" s="189"/>
      <c r="DQH600" s="189"/>
      <c r="DQI600" s="189"/>
      <c r="DQJ600" s="189"/>
      <c r="DQK600" s="189"/>
      <c r="DQL600" s="189"/>
      <c r="DQM600" s="189"/>
      <c r="DQN600" s="189"/>
      <c r="DQO600" s="189"/>
      <c r="DQP600" s="189"/>
      <c r="DQQ600" s="189"/>
      <c r="DQR600" s="189"/>
      <c r="DQS600" s="189"/>
      <c r="DQT600" s="189"/>
      <c r="DQU600" s="189"/>
      <c r="DQV600" s="189"/>
      <c r="DQW600" s="189"/>
      <c r="DQX600" s="189"/>
      <c r="DQY600" s="189"/>
      <c r="DQZ600" s="189"/>
      <c r="DRA600" s="189"/>
      <c r="DRB600" s="189"/>
      <c r="DRC600" s="189"/>
      <c r="DRD600" s="189"/>
      <c r="DRE600" s="189"/>
      <c r="DRF600" s="189"/>
      <c r="DRG600" s="189"/>
      <c r="DRH600" s="189"/>
      <c r="DRI600" s="189"/>
      <c r="DRJ600" s="189"/>
      <c r="DRK600" s="189"/>
      <c r="DRL600" s="189"/>
      <c r="DRM600" s="189"/>
      <c r="DRN600" s="189"/>
      <c r="DRO600" s="189"/>
      <c r="DRP600" s="189"/>
      <c r="DRQ600" s="189"/>
      <c r="DRR600" s="189"/>
      <c r="DRS600" s="189"/>
      <c r="DRT600" s="189"/>
      <c r="DRU600" s="189"/>
      <c r="DRV600" s="189"/>
      <c r="DRW600" s="189"/>
      <c r="DRX600" s="189"/>
      <c r="DRY600" s="189"/>
      <c r="DRZ600" s="189"/>
      <c r="DSA600" s="189"/>
      <c r="DSB600" s="189"/>
      <c r="DSC600" s="189"/>
      <c r="DSD600" s="189"/>
      <c r="DSE600" s="189"/>
      <c r="DSF600" s="189"/>
      <c r="DSG600" s="189"/>
      <c r="DSH600" s="189"/>
      <c r="DSI600" s="189"/>
      <c r="DSJ600" s="189"/>
      <c r="DSK600" s="189"/>
      <c r="DSL600" s="189"/>
      <c r="DSM600" s="189"/>
      <c r="DSN600" s="189"/>
      <c r="DSO600" s="189"/>
      <c r="DSP600" s="189"/>
      <c r="DSQ600" s="189"/>
      <c r="DSR600" s="189"/>
      <c r="DSS600" s="189"/>
      <c r="DST600" s="189"/>
      <c r="DSU600" s="189"/>
      <c r="DSV600" s="189"/>
      <c r="DSW600" s="189"/>
      <c r="DSX600" s="189"/>
      <c r="DSY600" s="189"/>
      <c r="DSZ600" s="189"/>
      <c r="DTA600" s="189"/>
      <c r="DTB600" s="189"/>
      <c r="DTC600" s="189"/>
      <c r="DTD600" s="189"/>
      <c r="DTE600" s="189"/>
      <c r="DTF600" s="189"/>
      <c r="DTG600" s="189"/>
      <c r="DTH600" s="189"/>
      <c r="DTI600" s="189"/>
      <c r="DTJ600" s="189"/>
      <c r="DTK600" s="189"/>
      <c r="DTL600" s="189"/>
      <c r="DTM600" s="189"/>
      <c r="DTN600" s="189"/>
      <c r="DTO600" s="189"/>
      <c r="DTP600" s="189"/>
      <c r="DTQ600" s="189"/>
      <c r="DTR600" s="189"/>
      <c r="DTS600" s="189"/>
      <c r="DTT600" s="189"/>
      <c r="DTU600" s="189"/>
      <c r="DTV600" s="189"/>
      <c r="DTW600" s="189"/>
      <c r="DTX600" s="189"/>
      <c r="DTY600" s="189"/>
      <c r="DTZ600" s="189"/>
      <c r="DUA600" s="189"/>
      <c r="DUB600" s="189"/>
      <c r="DUC600" s="189"/>
      <c r="DUD600" s="189"/>
      <c r="DUE600" s="189"/>
      <c r="DUF600" s="189"/>
      <c r="DUG600" s="189"/>
      <c r="DUH600" s="189"/>
      <c r="DUI600" s="189"/>
      <c r="DUJ600" s="189"/>
      <c r="DUK600" s="189"/>
      <c r="DUL600" s="189"/>
      <c r="DUM600" s="189"/>
      <c r="DUN600" s="189"/>
      <c r="DUO600" s="189"/>
      <c r="DUP600" s="189"/>
      <c r="DUQ600" s="189"/>
      <c r="DUR600" s="189"/>
      <c r="DUS600" s="189"/>
      <c r="DUT600" s="189"/>
      <c r="DUU600" s="189"/>
      <c r="DUV600" s="189"/>
      <c r="DUW600" s="189"/>
      <c r="DUX600" s="189"/>
      <c r="DUY600" s="189"/>
      <c r="DUZ600" s="189"/>
      <c r="DVA600" s="189"/>
      <c r="DVB600" s="189"/>
      <c r="DVC600" s="189"/>
      <c r="DVD600" s="189"/>
      <c r="DVE600" s="189"/>
      <c r="DVF600" s="189"/>
      <c r="DVG600" s="189"/>
      <c r="DVH600" s="189"/>
      <c r="DVI600" s="189"/>
      <c r="DVJ600" s="189"/>
      <c r="DVK600" s="189"/>
      <c r="DVL600" s="189"/>
      <c r="DVM600" s="189"/>
      <c r="DVN600" s="189"/>
      <c r="DVO600" s="189"/>
      <c r="DVP600" s="189"/>
      <c r="DVQ600" s="189"/>
      <c r="DVR600" s="189"/>
      <c r="DVS600" s="189"/>
      <c r="DVT600" s="189"/>
      <c r="DVU600" s="189"/>
      <c r="DVV600" s="189"/>
      <c r="DVW600" s="189"/>
      <c r="DVX600" s="189"/>
      <c r="DVY600" s="189"/>
      <c r="DVZ600" s="189"/>
      <c r="DWA600" s="189"/>
      <c r="DWB600" s="189"/>
      <c r="DWC600" s="189"/>
      <c r="DWD600" s="189"/>
      <c r="DWE600" s="189"/>
      <c r="DWF600" s="189"/>
      <c r="DWG600" s="189"/>
      <c r="DWH600" s="189"/>
      <c r="DWI600" s="189"/>
      <c r="DWJ600" s="189"/>
      <c r="DWK600" s="189"/>
      <c r="DWL600" s="189"/>
      <c r="DWM600" s="189"/>
      <c r="DWN600" s="189"/>
      <c r="DWO600" s="189"/>
      <c r="DWP600" s="189"/>
      <c r="DWQ600" s="189"/>
      <c r="DWR600" s="189"/>
      <c r="DWS600" s="189"/>
      <c r="DWT600" s="189"/>
      <c r="DWU600" s="189"/>
      <c r="DWV600" s="189"/>
      <c r="DWW600" s="189"/>
      <c r="DWX600" s="189"/>
      <c r="DWY600" s="189"/>
      <c r="DWZ600" s="189"/>
      <c r="DXA600" s="189"/>
      <c r="DXB600" s="189"/>
      <c r="DXC600" s="189"/>
      <c r="DXD600" s="189"/>
      <c r="DXE600" s="189"/>
      <c r="DXF600" s="189"/>
      <c r="DXG600" s="189"/>
      <c r="DXH600" s="189"/>
      <c r="DXI600" s="189"/>
      <c r="DXJ600" s="189"/>
      <c r="DXK600" s="189"/>
      <c r="DXL600" s="189"/>
      <c r="DXM600" s="189"/>
      <c r="DXN600" s="189"/>
      <c r="DXO600" s="189"/>
      <c r="DXP600" s="189"/>
      <c r="DXQ600" s="189"/>
      <c r="DXR600" s="189"/>
      <c r="DXS600" s="189"/>
      <c r="DXT600" s="189"/>
      <c r="DXU600" s="189"/>
      <c r="DXV600" s="189"/>
      <c r="DXW600" s="189"/>
      <c r="DXX600" s="189"/>
      <c r="DXY600" s="189"/>
      <c r="DXZ600" s="189"/>
      <c r="DYA600" s="189"/>
      <c r="DYB600" s="189"/>
      <c r="DYC600" s="189"/>
      <c r="DYD600" s="189"/>
      <c r="DYE600" s="189"/>
      <c r="DYF600" s="189"/>
      <c r="DYG600" s="189"/>
      <c r="DYH600" s="189"/>
      <c r="DYI600" s="189"/>
      <c r="DYJ600" s="189"/>
      <c r="DYK600" s="189"/>
      <c r="DYL600" s="189"/>
      <c r="DYM600" s="189"/>
      <c r="DYN600" s="189"/>
      <c r="DYO600" s="189"/>
      <c r="DYP600" s="189"/>
      <c r="DYQ600" s="189"/>
      <c r="DYR600" s="189"/>
      <c r="DYS600" s="189"/>
      <c r="DYT600" s="189"/>
      <c r="DYU600" s="189"/>
      <c r="DYV600" s="189"/>
      <c r="DYW600" s="189"/>
      <c r="DYX600" s="189"/>
      <c r="DYY600" s="189"/>
      <c r="DYZ600" s="189"/>
      <c r="DZA600" s="189"/>
      <c r="DZB600" s="189"/>
      <c r="DZC600" s="189"/>
      <c r="DZD600" s="189"/>
      <c r="DZE600" s="189"/>
      <c r="DZF600" s="189"/>
      <c r="DZG600" s="189"/>
      <c r="DZH600" s="189"/>
      <c r="DZI600" s="189"/>
      <c r="DZJ600" s="189"/>
      <c r="DZK600" s="189"/>
      <c r="DZL600" s="189"/>
      <c r="DZM600" s="189"/>
      <c r="DZN600" s="189"/>
      <c r="DZO600" s="189"/>
      <c r="DZP600" s="189"/>
      <c r="DZQ600" s="189"/>
      <c r="DZR600" s="189"/>
      <c r="DZS600" s="189"/>
      <c r="DZT600" s="189"/>
      <c r="DZU600" s="189"/>
      <c r="DZV600" s="189"/>
      <c r="DZW600" s="189"/>
      <c r="DZX600" s="189"/>
      <c r="DZY600" s="189"/>
      <c r="DZZ600" s="189"/>
      <c r="EAA600" s="189"/>
      <c r="EAB600" s="189"/>
      <c r="EAC600" s="189"/>
      <c r="EAD600" s="189"/>
      <c r="EAE600" s="189"/>
      <c r="EAF600" s="189"/>
      <c r="EAG600" s="189"/>
      <c r="EAH600" s="189"/>
      <c r="EAI600" s="189"/>
      <c r="EAJ600" s="189"/>
      <c r="EAK600" s="189"/>
      <c r="EAL600" s="189"/>
      <c r="EAM600" s="189"/>
      <c r="EAN600" s="189"/>
      <c r="EAO600" s="189"/>
      <c r="EAP600" s="189"/>
      <c r="EAQ600" s="189"/>
      <c r="EAR600" s="189"/>
      <c r="EAS600" s="189"/>
      <c r="EAT600" s="189"/>
      <c r="EAU600" s="189"/>
      <c r="EAV600" s="189"/>
      <c r="EAW600" s="189"/>
      <c r="EAX600" s="189"/>
      <c r="EAY600" s="189"/>
      <c r="EAZ600" s="189"/>
      <c r="EBA600" s="189"/>
      <c r="EBB600" s="189"/>
      <c r="EBC600" s="189"/>
      <c r="EBD600" s="189"/>
      <c r="EBE600" s="189"/>
      <c r="EBF600" s="189"/>
      <c r="EBG600" s="189"/>
      <c r="EBH600" s="189"/>
      <c r="EBI600" s="189"/>
      <c r="EBJ600" s="189"/>
      <c r="EBK600" s="189"/>
      <c r="EBL600" s="189"/>
      <c r="EBM600" s="189"/>
      <c r="EBN600" s="189"/>
      <c r="EBO600" s="189"/>
      <c r="EBP600" s="189"/>
      <c r="EBQ600" s="189"/>
      <c r="EBR600" s="189"/>
      <c r="EBS600" s="189"/>
      <c r="EBT600" s="189"/>
      <c r="EBU600" s="189"/>
      <c r="EBV600" s="189"/>
      <c r="EBW600" s="189"/>
      <c r="EBX600" s="189"/>
      <c r="EBY600" s="189"/>
      <c r="EBZ600" s="189"/>
      <c r="ECA600" s="189"/>
      <c r="ECB600" s="189"/>
      <c r="ECC600" s="189"/>
      <c r="ECD600" s="189"/>
      <c r="ECE600" s="189"/>
      <c r="ECF600" s="189"/>
      <c r="ECG600" s="189"/>
      <c r="ECH600" s="189"/>
      <c r="ECI600" s="189"/>
      <c r="ECJ600" s="189"/>
      <c r="ECK600" s="189"/>
      <c r="ECL600" s="189"/>
      <c r="ECM600" s="189"/>
      <c r="ECN600" s="189"/>
      <c r="ECO600" s="189"/>
      <c r="ECP600" s="189"/>
      <c r="ECQ600" s="189"/>
      <c r="ECR600" s="189"/>
      <c r="ECS600" s="189"/>
      <c r="ECT600" s="189"/>
      <c r="ECU600" s="189"/>
      <c r="ECV600" s="189"/>
      <c r="ECW600" s="189"/>
      <c r="ECX600" s="189"/>
      <c r="ECY600" s="189"/>
      <c r="ECZ600" s="189"/>
      <c r="EDA600" s="189"/>
      <c r="EDB600" s="189"/>
      <c r="EDC600" s="189"/>
      <c r="EDD600" s="189"/>
      <c r="EDE600" s="189"/>
      <c r="EDF600" s="189"/>
      <c r="EDG600" s="189"/>
      <c r="EDH600" s="189"/>
      <c r="EDI600" s="189"/>
      <c r="EDJ600" s="189"/>
      <c r="EDK600" s="189"/>
      <c r="EDL600" s="189"/>
      <c r="EDM600" s="189"/>
      <c r="EDN600" s="189"/>
      <c r="EDO600" s="189"/>
      <c r="EDP600" s="189"/>
      <c r="EDQ600" s="189"/>
      <c r="EDR600" s="189"/>
      <c r="EDS600" s="189"/>
      <c r="EDT600" s="189"/>
      <c r="EDU600" s="189"/>
      <c r="EDV600" s="189"/>
      <c r="EDW600" s="189"/>
      <c r="EDX600" s="189"/>
      <c r="EDY600" s="189"/>
      <c r="EDZ600" s="189"/>
      <c r="EEA600" s="189"/>
      <c r="EEB600" s="189"/>
      <c r="EEC600" s="189"/>
      <c r="EED600" s="189"/>
      <c r="EEE600" s="189"/>
      <c r="EEF600" s="189"/>
      <c r="EEG600" s="189"/>
      <c r="EEH600" s="189"/>
      <c r="EEI600" s="189"/>
      <c r="EEJ600" s="189"/>
      <c r="EEK600" s="189"/>
      <c r="EEL600" s="189"/>
      <c r="EEM600" s="189"/>
      <c r="EEN600" s="189"/>
      <c r="EEO600" s="189"/>
      <c r="EEP600" s="189"/>
      <c r="EEQ600" s="189"/>
      <c r="EER600" s="189"/>
      <c r="EES600" s="189"/>
      <c r="EET600" s="189"/>
      <c r="EEU600" s="189"/>
      <c r="EEV600" s="189"/>
      <c r="EEW600" s="189"/>
      <c r="EEX600" s="189"/>
      <c r="EEY600" s="189"/>
      <c r="EEZ600" s="189"/>
      <c r="EFA600" s="189"/>
      <c r="EFB600" s="189"/>
      <c r="EFC600" s="189"/>
      <c r="EFD600" s="189"/>
      <c r="EFE600" s="189"/>
      <c r="EFF600" s="189"/>
      <c r="EFG600" s="189"/>
      <c r="EFH600" s="189"/>
      <c r="EFI600" s="189"/>
      <c r="EFJ600" s="189"/>
      <c r="EFK600" s="189"/>
      <c r="EFL600" s="189"/>
      <c r="EFM600" s="189"/>
      <c r="EFN600" s="189"/>
      <c r="EFO600" s="189"/>
      <c r="EFP600" s="189"/>
      <c r="EFQ600" s="189"/>
      <c r="EFR600" s="189"/>
      <c r="EFS600" s="189"/>
      <c r="EFT600" s="189"/>
      <c r="EFU600" s="189"/>
      <c r="EFV600" s="189"/>
      <c r="EFW600" s="189"/>
      <c r="EFX600" s="189"/>
      <c r="EFY600" s="189"/>
      <c r="EFZ600" s="189"/>
      <c r="EGA600" s="189"/>
      <c r="EGB600" s="189"/>
      <c r="EGC600" s="189"/>
      <c r="EGD600" s="189"/>
      <c r="EGE600" s="189"/>
      <c r="EGF600" s="189"/>
      <c r="EGG600" s="189"/>
      <c r="EGH600" s="189"/>
      <c r="EGI600" s="189"/>
      <c r="EGJ600" s="189"/>
      <c r="EGK600" s="189"/>
      <c r="EGL600" s="189"/>
      <c r="EGM600" s="189"/>
      <c r="EGN600" s="189"/>
      <c r="EGO600" s="189"/>
      <c r="EGP600" s="189"/>
      <c r="EGQ600" s="189"/>
      <c r="EGR600" s="189"/>
      <c r="EGS600" s="189"/>
      <c r="EGT600" s="189"/>
      <c r="EGU600" s="189"/>
      <c r="EGV600" s="189"/>
      <c r="EGW600" s="189"/>
      <c r="EGX600" s="189"/>
      <c r="EGY600" s="189"/>
      <c r="EGZ600" s="189"/>
      <c r="EHA600" s="189"/>
      <c r="EHB600" s="189"/>
      <c r="EHC600" s="189"/>
      <c r="EHD600" s="189"/>
      <c r="EHE600" s="189"/>
      <c r="EHF600" s="189"/>
      <c r="EHG600" s="189"/>
      <c r="EHH600" s="189"/>
      <c r="EHI600" s="189"/>
      <c r="EHJ600" s="189"/>
      <c r="EHK600" s="189"/>
      <c r="EHL600" s="189"/>
      <c r="EHM600" s="189"/>
      <c r="EHN600" s="189"/>
      <c r="EHO600" s="189"/>
      <c r="EHP600" s="189"/>
      <c r="EHQ600" s="189"/>
      <c r="EHR600" s="189"/>
      <c r="EHS600" s="189"/>
      <c r="EHT600" s="189"/>
      <c r="EHU600" s="189"/>
      <c r="EHV600" s="189"/>
      <c r="EHW600" s="189"/>
      <c r="EHX600" s="189"/>
      <c r="EHY600" s="189"/>
      <c r="EHZ600" s="189"/>
      <c r="EIA600" s="189"/>
      <c r="EIB600" s="189"/>
      <c r="EIC600" s="189"/>
      <c r="EID600" s="189"/>
      <c r="EIE600" s="189"/>
      <c r="EIF600" s="189"/>
      <c r="EIG600" s="189"/>
      <c r="EIH600" s="189"/>
      <c r="EII600" s="189"/>
      <c r="EIJ600" s="189"/>
      <c r="EIK600" s="189"/>
      <c r="EIL600" s="189"/>
      <c r="EIM600" s="189"/>
      <c r="EIN600" s="189"/>
      <c r="EIO600" s="189"/>
      <c r="EIP600" s="189"/>
      <c r="EIQ600" s="189"/>
      <c r="EIR600" s="189"/>
      <c r="EIS600" s="189"/>
      <c r="EIT600" s="189"/>
      <c r="EIU600" s="189"/>
      <c r="EIV600" s="189"/>
      <c r="EIW600" s="189"/>
      <c r="EIX600" s="189"/>
      <c r="EIY600" s="189"/>
      <c r="EIZ600" s="189"/>
      <c r="EJA600" s="189"/>
      <c r="EJB600" s="189"/>
      <c r="EJC600" s="189"/>
      <c r="EJD600" s="189"/>
      <c r="EJE600" s="189"/>
      <c r="EJF600" s="189"/>
      <c r="EJG600" s="189"/>
      <c r="EJH600" s="189"/>
      <c r="EJI600" s="189"/>
      <c r="EJJ600" s="189"/>
      <c r="EJK600" s="189"/>
      <c r="EJL600" s="189"/>
      <c r="EJM600" s="189"/>
      <c r="EJN600" s="189"/>
      <c r="EJO600" s="189"/>
      <c r="EJP600" s="189"/>
      <c r="EJQ600" s="189"/>
      <c r="EJR600" s="189"/>
      <c r="EJS600" s="189"/>
      <c r="EJT600" s="189"/>
      <c r="EJU600" s="189"/>
      <c r="EJV600" s="189"/>
      <c r="EJW600" s="189"/>
      <c r="EJX600" s="189"/>
      <c r="EJY600" s="189"/>
      <c r="EJZ600" s="189"/>
      <c r="EKA600" s="189"/>
      <c r="EKB600" s="189"/>
      <c r="EKC600" s="189"/>
      <c r="EKD600" s="189"/>
      <c r="EKE600" s="189"/>
      <c r="EKF600" s="189"/>
      <c r="EKG600" s="189"/>
      <c r="EKH600" s="189"/>
      <c r="EKI600" s="189"/>
      <c r="EKJ600" s="189"/>
      <c r="EKK600" s="189"/>
      <c r="EKL600" s="189"/>
      <c r="EKM600" s="189"/>
      <c r="EKN600" s="189"/>
      <c r="EKO600" s="189"/>
      <c r="EKP600" s="189"/>
      <c r="EKQ600" s="189"/>
      <c r="EKR600" s="189"/>
      <c r="EKS600" s="189"/>
      <c r="EKT600" s="189"/>
      <c r="EKU600" s="189"/>
      <c r="EKV600" s="189"/>
      <c r="EKW600" s="189"/>
      <c r="EKX600" s="189"/>
      <c r="EKY600" s="189"/>
      <c r="EKZ600" s="189"/>
      <c r="ELA600" s="189"/>
      <c r="ELB600" s="189"/>
      <c r="ELC600" s="189"/>
      <c r="ELD600" s="189"/>
      <c r="ELE600" s="189"/>
      <c r="ELF600" s="189"/>
      <c r="ELG600" s="189"/>
      <c r="ELH600" s="189"/>
      <c r="ELI600" s="189"/>
      <c r="ELJ600" s="189"/>
      <c r="ELK600" s="189"/>
      <c r="ELL600" s="189"/>
      <c r="ELM600" s="189"/>
      <c r="ELN600" s="189"/>
      <c r="ELO600" s="189"/>
      <c r="ELP600" s="189"/>
      <c r="ELQ600" s="189"/>
      <c r="ELR600" s="189"/>
      <c r="ELS600" s="189"/>
      <c r="ELT600" s="189"/>
      <c r="ELU600" s="189"/>
      <c r="ELV600" s="189"/>
      <c r="ELW600" s="189"/>
      <c r="ELX600" s="189"/>
      <c r="ELY600" s="189"/>
      <c r="ELZ600" s="189"/>
      <c r="EMA600" s="189"/>
      <c r="EMB600" s="189"/>
      <c r="EMC600" s="189"/>
      <c r="EMD600" s="189"/>
      <c r="EME600" s="189"/>
      <c r="EMF600" s="189"/>
      <c r="EMG600" s="189"/>
      <c r="EMH600" s="189"/>
      <c r="EMI600" s="189"/>
      <c r="EMJ600" s="189"/>
      <c r="EMK600" s="189"/>
      <c r="EML600" s="189"/>
      <c r="EMM600" s="189"/>
      <c r="EMN600" s="189"/>
      <c r="EMO600" s="189"/>
      <c r="EMP600" s="189"/>
      <c r="EMQ600" s="189"/>
      <c r="EMR600" s="189"/>
      <c r="EMS600" s="189"/>
      <c r="EMT600" s="189"/>
      <c r="EMU600" s="189"/>
      <c r="EMV600" s="189"/>
      <c r="EMW600" s="189"/>
      <c r="EMX600" s="189"/>
      <c r="EMY600" s="189"/>
      <c r="EMZ600" s="189"/>
      <c r="ENA600" s="189"/>
      <c r="ENB600" s="189"/>
      <c r="ENC600" s="189"/>
      <c r="END600" s="189"/>
      <c r="ENE600" s="189"/>
      <c r="ENF600" s="189"/>
      <c r="ENG600" s="189"/>
      <c r="ENH600" s="189"/>
      <c r="ENI600" s="189"/>
      <c r="ENJ600" s="189"/>
      <c r="ENK600" s="189"/>
      <c r="ENL600" s="189"/>
      <c r="ENM600" s="189"/>
      <c r="ENN600" s="189"/>
      <c r="ENO600" s="189"/>
      <c r="ENP600" s="189"/>
      <c r="ENQ600" s="189"/>
      <c r="ENR600" s="189"/>
      <c r="ENS600" s="189"/>
      <c r="ENT600" s="189"/>
      <c r="ENU600" s="189"/>
      <c r="ENV600" s="189"/>
      <c r="ENW600" s="189"/>
      <c r="ENX600" s="189"/>
      <c r="ENY600" s="189"/>
      <c r="ENZ600" s="189"/>
      <c r="EOA600" s="189"/>
      <c r="EOB600" s="189"/>
      <c r="EOC600" s="189"/>
      <c r="EOD600" s="189"/>
      <c r="EOE600" s="189"/>
      <c r="EOF600" s="189"/>
      <c r="EOG600" s="189"/>
      <c r="EOH600" s="189"/>
      <c r="EOI600" s="189"/>
      <c r="EOJ600" s="189"/>
      <c r="EOK600" s="189"/>
      <c r="EOL600" s="189"/>
      <c r="EOM600" s="189"/>
      <c r="EON600" s="189"/>
      <c r="EOO600" s="189"/>
      <c r="EOP600" s="189"/>
      <c r="EOQ600" s="189"/>
      <c r="EOR600" s="189"/>
      <c r="EOS600" s="189"/>
      <c r="EOT600" s="189"/>
      <c r="EOU600" s="189"/>
      <c r="EOV600" s="189"/>
      <c r="EOW600" s="189"/>
      <c r="EOX600" s="189"/>
      <c r="EOY600" s="189"/>
      <c r="EOZ600" s="189"/>
      <c r="EPA600" s="189"/>
      <c r="EPB600" s="189"/>
      <c r="EPC600" s="189"/>
      <c r="EPD600" s="189"/>
      <c r="EPE600" s="189"/>
      <c r="EPF600" s="189"/>
      <c r="EPG600" s="189"/>
      <c r="EPH600" s="189"/>
      <c r="EPI600" s="189"/>
      <c r="EPJ600" s="189"/>
      <c r="EPK600" s="189"/>
      <c r="EPL600" s="189"/>
      <c r="EPM600" s="189"/>
      <c r="EPN600" s="189"/>
      <c r="EPO600" s="189"/>
      <c r="EPP600" s="189"/>
      <c r="EPQ600" s="189"/>
      <c r="EPR600" s="189"/>
      <c r="EPS600" s="189"/>
      <c r="EPT600" s="189"/>
      <c r="EPU600" s="189"/>
      <c r="EPV600" s="189"/>
      <c r="EPW600" s="189"/>
      <c r="EPX600" s="189"/>
      <c r="EPY600" s="189"/>
      <c r="EPZ600" s="189"/>
      <c r="EQA600" s="189"/>
      <c r="EQB600" s="189"/>
      <c r="EQC600" s="189"/>
      <c r="EQD600" s="189"/>
      <c r="EQE600" s="189"/>
      <c r="EQF600" s="189"/>
      <c r="EQG600" s="189"/>
      <c r="EQH600" s="189"/>
      <c r="EQI600" s="189"/>
      <c r="EQJ600" s="189"/>
      <c r="EQK600" s="189"/>
      <c r="EQL600" s="189"/>
      <c r="EQM600" s="189"/>
      <c r="EQN600" s="189"/>
      <c r="EQO600" s="189"/>
      <c r="EQP600" s="189"/>
      <c r="EQQ600" s="189"/>
      <c r="EQR600" s="189"/>
      <c r="EQS600" s="189"/>
      <c r="EQT600" s="189"/>
      <c r="EQU600" s="189"/>
      <c r="EQV600" s="189"/>
      <c r="EQW600" s="189"/>
      <c r="EQX600" s="189"/>
      <c r="EQY600" s="189"/>
      <c r="EQZ600" s="189"/>
      <c r="ERA600" s="189"/>
      <c r="ERB600" s="189"/>
      <c r="ERC600" s="189"/>
      <c r="ERD600" s="189"/>
      <c r="ERE600" s="189"/>
      <c r="ERF600" s="189"/>
      <c r="ERG600" s="189"/>
      <c r="ERH600" s="189"/>
      <c r="ERI600" s="189"/>
      <c r="ERJ600" s="189"/>
      <c r="ERK600" s="189"/>
      <c r="ERL600" s="189"/>
      <c r="ERM600" s="189"/>
      <c r="ERN600" s="189"/>
      <c r="ERO600" s="189"/>
      <c r="ERP600" s="189"/>
      <c r="ERQ600" s="189"/>
      <c r="ERR600" s="189"/>
      <c r="ERS600" s="189"/>
      <c r="ERT600" s="189"/>
      <c r="ERU600" s="189"/>
      <c r="ERV600" s="189"/>
      <c r="ERW600" s="189"/>
      <c r="ERX600" s="189"/>
      <c r="ERY600" s="189"/>
      <c r="ERZ600" s="189"/>
      <c r="ESA600" s="189"/>
      <c r="ESB600" s="189"/>
      <c r="ESC600" s="189"/>
      <c r="ESD600" s="189"/>
      <c r="ESE600" s="189"/>
      <c r="ESF600" s="189"/>
      <c r="ESG600" s="189"/>
      <c r="ESH600" s="189"/>
      <c r="ESI600" s="189"/>
      <c r="ESJ600" s="189"/>
      <c r="ESK600" s="189"/>
      <c r="ESL600" s="189"/>
      <c r="ESM600" s="189"/>
      <c r="ESN600" s="189"/>
      <c r="ESO600" s="189"/>
      <c r="ESP600" s="189"/>
      <c r="ESQ600" s="189"/>
      <c r="ESR600" s="189"/>
      <c r="ESS600" s="189"/>
      <c r="EST600" s="189"/>
      <c r="ESU600" s="189"/>
      <c r="ESV600" s="189"/>
      <c r="ESW600" s="189"/>
      <c r="ESX600" s="189"/>
      <c r="ESY600" s="189"/>
      <c r="ESZ600" s="189"/>
      <c r="ETA600" s="189"/>
      <c r="ETB600" s="189"/>
      <c r="ETC600" s="189"/>
      <c r="ETD600" s="189"/>
      <c r="ETE600" s="189"/>
      <c r="ETF600" s="189"/>
      <c r="ETG600" s="189"/>
      <c r="ETH600" s="189"/>
      <c r="ETI600" s="189"/>
      <c r="ETJ600" s="189"/>
      <c r="ETK600" s="189"/>
      <c r="ETL600" s="189"/>
      <c r="ETM600" s="189"/>
      <c r="ETN600" s="189"/>
      <c r="ETO600" s="189"/>
      <c r="ETP600" s="189"/>
      <c r="ETQ600" s="189"/>
      <c r="ETR600" s="189"/>
      <c r="ETS600" s="189"/>
      <c r="ETT600" s="189"/>
      <c r="ETU600" s="189"/>
      <c r="ETV600" s="189"/>
      <c r="ETW600" s="189"/>
      <c r="ETX600" s="189"/>
      <c r="ETY600" s="189"/>
      <c r="ETZ600" s="189"/>
      <c r="EUA600" s="189"/>
      <c r="EUB600" s="189"/>
      <c r="EUC600" s="189"/>
      <c r="EUD600" s="189"/>
      <c r="EUE600" s="189"/>
      <c r="EUF600" s="189"/>
      <c r="EUG600" s="189"/>
      <c r="EUH600" s="189"/>
      <c r="EUI600" s="189"/>
      <c r="EUJ600" s="189"/>
      <c r="EUK600" s="189"/>
      <c r="EUL600" s="189"/>
      <c r="EUM600" s="189"/>
      <c r="EUN600" s="189"/>
      <c r="EUO600" s="189"/>
      <c r="EUP600" s="189"/>
      <c r="EUQ600" s="189"/>
      <c r="EUR600" s="189"/>
      <c r="EUS600" s="189"/>
      <c r="EUT600" s="189"/>
      <c r="EUU600" s="189"/>
      <c r="EUV600" s="189"/>
      <c r="EUW600" s="189"/>
      <c r="EUX600" s="189"/>
      <c r="EUY600" s="189"/>
      <c r="EUZ600" s="189"/>
      <c r="EVA600" s="189"/>
      <c r="EVB600" s="189"/>
      <c r="EVC600" s="189"/>
      <c r="EVD600" s="189"/>
      <c r="EVE600" s="189"/>
      <c r="EVF600" s="189"/>
      <c r="EVG600" s="189"/>
      <c r="EVH600" s="189"/>
      <c r="EVI600" s="189"/>
      <c r="EVJ600" s="189"/>
      <c r="EVK600" s="189"/>
      <c r="EVL600" s="189"/>
      <c r="EVM600" s="189"/>
      <c r="EVN600" s="189"/>
      <c r="EVO600" s="189"/>
      <c r="EVP600" s="189"/>
      <c r="EVQ600" s="189"/>
      <c r="EVR600" s="189"/>
      <c r="EVS600" s="189"/>
      <c r="EVT600" s="189"/>
      <c r="EVU600" s="189"/>
      <c r="EVV600" s="189"/>
      <c r="EVW600" s="189"/>
      <c r="EVX600" s="189"/>
      <c r="EVY600" s="189"/>
      <c r="EVZ600" s="189"/>
      <c r="EWA600" s="189"/>
      <c r="EWB600" s="189"/>
      <c r="EWC600" s="189"/>
      <c r="EWD600" s="189"/>
      <c r="EWE600" s="189"/>
      <c r="EWF600" s="189"/>
      <c r="EWG600" s="189"/>
      <c r="EWH600" s="189"/>
      <c r="EWI600" s="189"/>
      <c r="EWJ600" s="189"/>
      <c r="EWK600" s="189"/>
      <c r="EWL600" s="189"/>
      <c r="EWM600" s="189"/>
      <c r="EWN600" s="189"/>
      <c r="EWO600" s="189"/>
      <c r="EWP600" s="189"/>
      <c r="EWQ600" s="189"/>
      <c r="EWR600" s="189"/>
      <c r="EWS600" s="189"/>
      <c r="EWT600" s="189"/>
      <c r="EWU600" s="189"/>
      <c r="EWV600" s="189"/>
      <c r="EWW600" s="189"/>
      <c r="EWX600" s="189"/>
      <c r="EWY600" s="189"/>
      <c r="EWZ600" s="189"/>
      <c r="EXA600" s="189"/>
      <c r="EXB600" s="189"/>
      <c r="EXC600" s="189"/>
      <c r="EXD600" s="189"/>
      <c r="EXE600" s="189"/>
      <c r="EXF600" s="189"/>
      <c r="EXG600" s="189"/>
      <c r="EXH600" s="189"/>
      <c r="EXI600" s="189"/>
      <c r="EXJ600" s="189"/>
      <c r="EXK600" s="189"/>
      <c r="EXL600" s="189"/>
      <c r="EXM600" s="189"/>
      <c r="EXN600" s="189"/>
      <c r="EXO600" s="189"/>
      <c r="EXP600" s="189"/>
      <c r="EXQ600" s="189"/>
      <c r="EXR600" s="189"/>
      <c r="EXS600" s="189"/>
      <c r="EXT600" s="189"/>
      <c r="EXU600" s="189"/>
      <c r="EXV600" s="189"/>
      <c r="EXW600" s="189"/>
      <c r="EXX600" s="189"/>
      <c r="EXY600" s="189"/>
      <c r="EXZ600" s="189"/>
      <c r="EYA600" s="189"/>
      <c r="EYB600" s="189"/>
      <c r="EYC600" s="189"/>
      <c r="EYD600" s="189"/>
      <c r="EYE600" s="189"/>
      <c r="EYF600" s="189"/>
      <c r="EYG600" s="189"/>
      <c r="EYH600" s="189"/>
      <c r="EYI600" s="189"/>
      <c r="EYJ600" s="189"/>
      <c r="EYK600" s="189"/>
      <c r="EYL600" s="189"/>
      <c r="EYM600" s="189"/>
      <c r="EYN600" s="189"/>
      <c r="EYO600" s="189"/>
      <c r="EYP600" s="189"/>
      <c r="EYQ600" s="189"/>
      <c r="EYR600" s="189"/>
      <c r="EYS600" s="189"/>
      <c r="EYT600" s="189"/>
      <c r="EYU600" s="189"/>
      <c r="EYV600" s="189"/>
      <c r="EYW600" s="189"/>
      <c r="EYX600" s="189"/>
      <c r="EYY600" s="189"/>
      <c r="EYZ600" s="189"/>
      <c r="EZA600" s="189"/>
      <c r="EZB600" s="189"/>
      <c r="EZC600" s="189"/>
      <c r="EZD600" s="189"/>
      <c r="EZE600" s="189"/>
      <c r="EZF600" s="189"/>
      <c r="EZG600" s="189"/>
      <c r="EZH600" s="189"/>
      <c r="EZI600" s="189"/>
      <c r="EZJ600" s="189"/>
      <c r="EZK600" s="189"/>
      <c r="EZL600" s="189"/>
      <c r="EZM600" s="189"/>
      <c r="EZN600" s="189"/>
      <c r="EZO600" s="189"/>
      <c r="EZP600" s="189"/>
      <c r="EZQ600" s="189"/>
      <c r="EZR600" s="189"/>
      <c r="EZS600" s="189"/>
      <c r="EZT600" s="189"/>
      <c r="EZU600" s="189"/>
      <c r="EZV600" s="189"/>
      <c r="EZW600" s="189"/>
      <c r="EZX600" s="189"/>
      <c r="EZY600" s="189"/>
      <c r="EZZ600" s="189"/>
      <c r="FAA600" s="189"/>
      <c r="FAB600" s="189"/>
      <c r="FAC600" s="189"/>
      <c r="FAD600" s="189"/>
      <c r="FAE600" s="189"/>
      <c r="FAF600" s="189"/>
      <c r="FAG600" s="189"/>
      <c r="FAH600" s="189"/>
      <c r="FAI600" s="189"/>
      <c r="FAJ600" s="189"/>
      <c r="FAK600" s="189"/>
      <c r="FAL600" s="189"/>
      <c r="FAM600" s="189"/>
      <c r="FAN600" s="189"/>
      <c r="FAO600" s="189"/>
      <c r="FAP600" s="189"/>
      <c r="FAQ600" s="189"/>
      <c r="FAR600" s="189"/>
      <c r="FAS600" s="189"/>
      <c r="FAT600" s="189"/>
      <c r="FAU600" s="189"/>
      <c r="FAV600" s="189"/>
      <c r="FAW600" s="189"/>
      <c r="FAX600" s="189"/>
      <c r="FAY600" s="189"/>
      <c r="FAZ600" s="189"/>
      <c r="FBA600" s="189"/>
      <c r="FBB600" s="189"/>
      <c r="FBC600" s="189"/>
      <c r="FBD600" s="189"/>
      <c r="FBE600" s="189"/>
      <c r="FBF600" s="189"/>
      <c r="FBG600" s="189"/>
      <c r="FBH600" s="189"/>
      <c r="FBI600" s="189"/>
      <c r="FBJ600" s="189"/>
      <c r="FBK600" s="189"/>
      <c r="FBL600" s="189"/>
      <c r="FBM600" s="189"/>
      <c r="FBN600" s="189"/>
      <c r="FBO600" s="189"/>
      <c r="FBP600" s="189"/>
      <c r="FBQ600" s="189"/>
      <c r="FBR600" s="189"/>
      <c r="FBS600" s="189"/>
      <c r="FBT600" s="189"/>
      <c r="FBU600" s="189"/>
      <c r="FBV600" s="189"/>
      <c r="FBW600" s="189"/>
      <c r="FBX600" s="189"/>
      <c r="FBY600" s="189"/>
      <c r="FBZ600" s="189"/>
      <c r="FCA600" s="189"/>
      <c r="FCB600" s="189"/>
      <c r="FCC600" s="189"/>
      <c r="FCD600" s="189"/>
      <c r="FCE600" s="189"/>
      <c r="FCF600" s="189"/>
      <c r="FCG600" s="189"/>
      <c r="FCH600" s="189"/>
      <c r="FCI600" s="189"/>
      <c r="FCJ600" s="189"/>
      <c r="FCK600" s="189"/>
      <c r="FCL600" s="189"/>
      <c r="FCM600" s="189"/>
      <c r="FCN600" s="189"/>
      <c r="FCO600" s="189"/>
      <c r="FCP600" s="189"/>
      <c r="FCQ600" s="189"/>
      <c r="FCR600" s="189"/>
      <c r="FCS600" s="189"/>
      <c r="FCT600" s="189"/>
      <c r="FCU600" s="189"/>
      <c r="FCV600" s="189"/>
      <c r="FCW600" s="189"/>
      <c r="FCX600" s="189"/>
      <c r="FCY600" s="189"/>
      <c r="FCZ600" s="189"/>
      <c r="FDA600" s="189"/>
      <c r="FDB600" s="189"/>
      <c r="FDC600" s="189"/>
      <c r="FDD600" s="189"/>
      <c r="FDE600" s="189"/>
      <c r="FDF600" s="189"/>
      <c r="FDG600" s="189"/>
      <c r="FDH600" s="189"/>
      <c r="FDI600" s="189"/>
      <c r="FDJ600" s="189"/>
      <c r="FDK600" s="189"/>
      <c r="FDL600" s="189"/>
      <c r="FDM600" s="189"/>
      <c r="FDN600" s="189"/>
      <c r="FDO600" s="189"/>
      <c r="FDP600" s="189"/>
      <c r="FDQ600" s="189"/>
      <c r="FDR600" s="189"/>
      <c r="FDS600" s="189"/>
      <c r="FDT600" s="189"/>
      <c r="FDU600" s="189"/>
      <c r="FDV600" s="189"/>
      <c r="FDW600" s="189"/>
      <c r="FDX600" s="189"/>
      <c r="FDY600" s="189"/>
      <c r="FDZ600" s="189"/>
      <c r="FEA600" s="189"/>
      <c r="FEB600" s="189"/>
      <c r="FEC600" s="189"/>
      <c r="FED600" s="189"/>
      <c r="FEE600" s="189"/>
      <c r="FEF600" s="189"/>
      <c r="FEG600" s="189"/>
      <c r="FEH600" s="189"/>
      <c r="FEI600" s="189"/>
      <c r="FEJ600" s="189"/>
      <c r="FEK600" s="189"/>
      <c r="FEL600" s="189"/>
      <c r="FEM600" s="189"/>
      <c r="FEN600" s="189"/>
      <c r="FEO600" s="189"/>
      <c r="FEP600" s="189"/>
      <c r="FEQ600" s="189"/>
      <c r="FER600" s="189"/>
      <c r="FES600" s="189"/>
      <c r="FET600" s="189"/>
      <c r="FEU600" s="189"/>
      <c r="FEV600" s="189"/>
      <c r="FEW600" s="189"/>
      <c r="FEX600" s="189"/>
      <c r="FEY600" s="189"/>
      <c r="FEZ600" s="189"/>
      <c r="FFA600" s="189"/>
      <c r="FFB600" s="189"/>
      <c r="FFC600" s="189"/>
      <c r="FFD600" s="189"/>
      <c r="FFE600" s="189"/>
      <c r="FFF600" s="189"/>
      <c r="FFG600" s="189"/>
      <c r="FFH600" s="189"/>
      <c r="FFI600" s="189"/>
      <c r="FFJ600" s="189"/>
      <c r="FFK600" s="189"/>
      <c r="FFL600" s="189"/>
      <c r="FFM600" s="189"/>
      <c r="FFN600" s="189"/>
      <c r="FFO600" s="189"/>
      <c r="FFP600" s="189"/>
      <c r="FFQ600" s="189"/>
      <c r="FFR600" s="189"/>
      <c r="FFS600" s="189"/>
      <c r="FFT600" s="189"/>
      <c r="FFU600" s="189"/>
      <c r="FFV600" s="189"/>
      <c r="FFW600" s="189"/>
      <c r="FFX600" s="189"/>
      <c r="FFY600" s="189"/>
      <c r="FFZ600" s="189"/>
      <c r="FGA600" s="189"/>
      <c r="FGB600" s="189"/>
      <c r="FGC600" s="189"/>
      <c r="FGD600" s="189"/>
      <c r="FGE600" s="189"/>
      <c r="FGF600" s="189"/>
      <c r="FGG600" s="189"/>
      <c r="FGH600" s="189"/>
      <c r="FGI600" s="189"/>
      <c r="FGJ600" s="189"/>
      <c r="FGK600" s="189"/>
      <c r="FGL600" s="189"/>
      <c r="FGM600" s="189"/>
      <c r="FGN600" s="189"/>
      <c r="FGO600" s="189"/>
      <c r="FGP600" s="189"/>
      <c r="FGQ600" s="189"/>
      <c r="FGR600" s="189"/>
      <c r="FGS600" s="189"/>
      <c r="FGT600" s="189"/>
      <c r="FGU600" s="189"/>
      <c r="FGV600" s="189"/>
      <c r="FGW600" s="189"/>
      <c r="FGX600" s="189"/>
      <c r="FGY600" s="189"/>
      <c r="FGZ600" s="189"/>
      <c r="FHA600" s="189"/>
      <c r="FHB600" s="189"/>
      <c r="FHC600" s="189"/>
      <c r="FHD600" s="189"/>
      <c r="FHE600" s="189"/>
      <c r="FHF600" s="189"/>
      <c r="FHG600" s="189"/>
      <c r="FHH600" s="189"/>
      <c r="FHI600" s="189"/>
      <c r="FHJ600" s="189"/>
      <c r="FHK600" s="189"/>
      <c r="FHL600" s="189"/>
      <c r="FHM600" s="189"/>
      <c r="FHN600" s="189"/>
      <c r="FHO600" s="189"/>
      <c r="FHP600" s="189"/>
      <c r="FHQ600" s="189"/>
      <c r="FHR600" s="189"/>
      <c r="FHS600" s="189"/>
      <c r="FHT600" s="189"/>
      <c r="FHU600" s="189"/>
      <c r="FHV600" s="189"/>
      <c r="FHW600" s="189"/>
      <c r="FHX600" s="189"/>
      <c r="FHY600" s="189"/>
      <c r="FHZ600" s="189"/>
      <c r="FIA600" s="189"/>
      <c r="FIB600" s="189"/>
      <c r="FIC600" s="189"/>
      <c r="FID600" s="189"/>
      <c r="FIE600" s="189"/>
      <c r="FIF600" s="189"/>
      <c r="FIG600" s="189"/>
      <c r="FIH600" s="189"/>
      <c r="FII600" s="189"/>
      <c r="FIJ600" s="189"/>
      <c r="FIK600" s="189"/>
      <c r="FIL600" s="189"/>
      <c r="FIM600" s="189"/>
      <c r="FIN600" s="189"/>
      <c r="FIO600" s="189"/>
      <c r="FIP600" s="189"/>
      <c r="FIQ600" s="189"/>
      <c r="FIR600" s="189"/>
      <c r="FIS600" s="189"/>
      <c r="FIT600" s="189"/>
      <c r="FIU600" s="189"/>
      <c r="FIV600" s="189"/>
      <c r="FIW600" s="189"/>
      <c r="FIX600" s="189"/>
      <c r="FIY600" s="189"/>
      <c r="FIZ600" s="189"/>
      <c r="FJA600" s="189"/>
      <c r="FJB600" s="189"/>
      <c r="FJC600" s="189"/>
      <c r="FJD600" s="189"/>
      <c r="FJE600" s="189"/>
      <c r="FJF600" s="189"/>
      <c r="FJG600" s="189"/>
      <c r="FJH600" s="189"/>
      <c r="FJI600" s="189"/>
      <c r="FJJ600" s="189"/>
      <c r="FJK600" s="189"/>
      <c r="FJL600" s="189"/>
      <c r="FJM600" s="189"/>
      <c r="FJN600" s="189"/>
      <c r="FJO600" s="189"/>
      <c r="FJP600" s="189"/>
      <c r="FJQ600" s="189"/>
      <c r="FJR600" s="189"/>
      <c r="FJS600" s="189"/>
      <c r="FJT600" s="189"/>
      <c r="FJU600" s="189"/>
      <c r="FJV600" s="189"/>
      <c r="FJW600" s="189"/>
      <c r="FJX600" s="189"/>
      <c r="FJY600" s="189"/>
      <c r="FJZ600" s="189"/>
      <c r="FKA600" s="189"/>
      <c r="FKB600" s="189"/>
      <c r="FKC600" s="189"/>
      <c r="FKD600" s="189"/>
      <c r="FKE600" s="189"/>
      <c r="FKF600" s="189"/>
      <c r="FKG600" s="189"/>
      <c r="FKH600" s="189"/>
      <c r="FKI600" s="189"/>
      <c r="FKJ600" s="189"/>
      <c r="FKK600" s="189"/>
      <c r="FKL600" s="189"/>
      <c r="FKM600" s="189"/>
      <c r="FKN600" s="189"/>
      <c r="FKO600" s="189"/>
      <c r="FKP600" s="189"/>
      <c r="FKQ600" s="189"/>
      <c r="FKR600" s="189"/>
      <c r="FKS600" s="189"/>
      <c r="FKT600" s="189"/>
      <c r="FKU600" s="189"/>
      <c r="FKV600" s="189"/>
      <c r="FKW600" s="189"/>
      <c r="FKX600" s="189"/>
      <c r="FKY600" s="189"/>
      <c r="FKZ600" s="189"/>
      <c r="FLA600" s="189"/>
      <c r="FLB600" s="189"/>
      <c r="FLC600" s="189"/>
      <c r="FLD600" s="189"/>
      <c r="FLE600" s="189"/>
      <c r="FLF600" s="189"/>
      <c r="FLG600" s="189"/>
      <c r="FLH600" s="189"/>
      <c r="FLI600" s="189"/>
      <c r="FLJ600" s="189"/>
      <c r="FLK600" s="189"/>
      <c r="FLL600" s="189"/>
      <c r="FLM600" s="189"/>
      <c r="FLN600" s="189"/>
      <c r="FLO600" s="189"/>
      <c r="FLP600" s="189"/>
      <c r="FLQ600" s="189"/>
      <c r="FLR600" s="189"/>
      <c r="FLS600" s="189"/>
      <c r="FLT600" s="189"/>
      <c r="FLU600" s="189"/>
      <c r="FLV600" s="189"/>
      <c r="FLW600" s="189"/>
      <c r="FLX600" s="189"/>
      <c r="FLY600" s="189"/>
      <c r="FLZ600" s="189"/>
      <c r="FMA600" s="189"/>
      <c r="FMB600" s="189"/>
      <c r="FMC600" s="189"/>
      <c r="FMD600" s="189"/>
      <c r="FME600" s="189"/>
      <c r="FMF600" s="189"/>
      <c r="FMG600" s="189"/>
      <c r="FMH600" s="189"/>
      <c r="FMI600" s="189"/>
      <c r="FMJ600" s="189"/>
      <c r="FMK600" s="189"/>
      <c r="FML600" s="189"/>
      <c r="FMM600" s="189"/>
      <c r="FMN600" s="189"/>
      <c r="FMO600" s="189"/>
      <c r="FMP600" s="189"/>
      <c r="FMQ600" s="189"/>
      <c r="FMR600" s="189"/>
      <c r="FMS600" s="189"/>
      <c r="FMT600" s="189"/>
      <c r="FMU600" s="189"/>
      <c r="FMV600" s="189"/>
      <c r="FMW600" s="189"/>
      <c r="FMX600" s="189"/>
      <c r="FMY600" s="189"/>
      <c r="FMZ600" s="189"/>
      <c r="FNA600" s="189"/>
      <c r="FNB600" s="189"/>
      <c r="FNC600" s="189"/>
      <c r="FND600" s="189"/>
      <c r="FNE600" s="189"/>
      <c r="FNF600" s="189"/>
      <c r="FNG600" s="189"/>
      <c r="FNH600" s="189"/>
      <c r="FNI600" s="189"/>
      <c r="FNJ600" s="189"/>
      <c r="FNK600" s="189"/>
      <c r="FNL600" s="189"/>
      <c r="FNM600" s="189"/>
      <c r="FNN600" s="189"/>
      <c r="FNO600" s="189"/>
      <c r="FNP600" s="189"/>
      <c r="FNQ600" s="189"/>
      <c r="FNR600" s="189"/>
      <c r="FNS600" s="189"/>
      <c r="FNT600" s="189"/>
      <c r="FNU600" s="189"/>
      <c r="FNV600" s="189"/>
      <c r="FNW600" s="189"/>
      <c r="FNX600" s="189"/>
      <c r="FNY600" s="189"/>
      <c r="FNZ600" s="189"/>
      <c r="FOA600" s="189"/>
      <c r="FOB600" s="189"/>
      <c r="FOC600" s="189"/>
      <c r="FOD600" s="189"/>
      <c r="FOE600" s="189"/>
      <c r="FOF600" s="189"/>
      <c r="FOG600" s="189"/>
      <c r="FOH600" s="189"/>
      <c r="FOI600" s="189"/>
      <c r="FOJ600" s="189"/>
      <c r="FOK600" s="189"/>
      <c r="FOL600" s="189"/>
      <c r="FOM600" s="189"/>
      <c r="FON600" s="189"/>
      <c r="FOO600" s="189"/>
      <c r="FOP600" s="189"/>
      <c r="FOQ600" s="189"/>
      <c r="FOR600" s="189"/>
      <c r="FOS600" s="189"/>
      <c r="FOT600" s="189"/>
      <c r="FOU600" s="189"/>
      <c r="FOV600" s="189"/>
      <c r="FOW600" s="189"/>
      <c r="FOX600" s="189"/>
      <c r="FOY600" s="189"/>
      <c r="FOZ600" s="189"/>
      <c r="FPA600" s="189"/>
      <c r="FPB600" s="189"/>
      <c r="FPC600" s="189"/>
      <c r="FPD600" s="189"/>
      <c r="FPE600" s="189"/>
      <c r="FPF600" s="189"/>
      <c r="FPG600" s="189"/>
      <c r="FPH600" s="189"/>
      <c r="FPI600" s="189"/>
      <c r="FPJ600" s="189"/>
      <c r="FPK600" s="189"/>
      <c r="FPL600" s="189"/>
      <c r="FPM600" s="189"/>
      <c r="FPN600" s="189"/>
      <c r="FPO600" s="189"/>
      <c r="FPP600" s="189"/>
      <c r="FPQ600" s="189"/>
      <c r="FPR600" s="189"/>
      <c r="FPS600" s="189"/>
      <c r="FPT600" s="189"/>
      <c r="FPU600" s="189"/>
      <c r="FPV600" s="189"/>
      <c r="FPW600" s="189"/>
      <c r="FPX600" s="189"/>
      <c r="FPY600" s="189"/>
      <c r="FPZ600" s="189"/>
      <c r="FQA600" s="189"/>
      <c r="FQB600" s="189"/>
      <c r="FQC600" s="189"/>
      <c r="FQD600" s="189"/>
      <c r="FQE600" s="189"/>
      <c r="FQF600" s="189"/>
      <c r="FQG600" s="189"/>
      <c r="FQH600" s="189"/>
      <c r="FQI600" s="189"/>
      <c r="FQJ600" s="189"/>
      <c r="FQK600" s="189"/>
      <c r="FQL600" s="189"/>
      <c r="FQM600" s="189"/>
      <c r="FQN600" s="189"/>
      <c r="FQO600" s="189"/>
      <c r="FQP600" s="189"/>
      <c r="FQQ600" s="189"/>
      <c r="FQR600" s="189"/>
      <c r="FQS600" s="189"/>
      <c r="FQT600" s="189"/>
      <c r="FQU600" s="189"/>
      <c r="FQV600" s="189"/>
      <c r="FQW600" s="189"/>
      <c r="FQX600" s="189"/>
      <c r="FQY600" s="189"/>
      <c r="FQZ600" s="189"/>
      <c r="FRA600" s="189"/>
      <c r="FRB600" s="189"/>
      <c r="FRC600" s="189"/>
      <c r="FRD600" s="189"/>
      <c r="FRE600" s="189"/>
      <c r="FRF600" s="189"/>
      <c r="FRG600" s="189"/>
      <c r="FRH600" s="189"/>
      <c r="FRI600" s="189"/>
      <c r="FRJ600" s="189"/>
      <c r="FRK600" s="189"/>
      <c r="FRL600" s="189"/>
      <c r="FRM600" s="189"/>
      <c r="FRN600" s="189"/>
      <c r="FRO600" s="189"/>
      <c r="FRP600" s="189"/>
      <c r="FRQ600" s="189"/>
      <c r="FRR600" s="189"/>
      <c r="FRS600" s="189"/>
      <c r="FRT600" s="189"/>
      <c r="FRU600" s="189"/>
      <c r="FRV600" s="189"/>
      <c r="FRW600" s="189"/>
      <c r="FRX600" s="189"/>
      <c r="FRY600" s="189"/>
      <c r="FRZ600" s="189"/>
      <c r="FSA600" s="189"/>
      <c r="FSB600" s="189"/>
      <c r="FSC600" s="189"/>
      <c r="FSD600" s="189"/>
      <c r="FSE600" s="189"/>
      <c r="FSF600" s="189"/>
      <c r="FSG600" s="189"/>
      <c r="FSH600" s="189"/>
      <c r="FSI600" s="189"/>
      <c r="FSJ600" s="189"/>
      <c r="FSK600" s="189"/>
      <c r="FSL600" s="189"/>
      <c r="FSM600" s="189"/>
      <c r="FSN600" s="189"/>
      <c r="FSO600" s="189"/>
      <c r="FSP600" s="189"/>
      <c r="FSQ600" s="189"/>
      <c r="FSR600" s="189"/>
      <c r="FSS600" s="189"/>
      <c r="FST600" s="189"/>
      <c r="FSU600" s="189"/>
      <c r="FSV600" s="189"/>
      <c r="FSW600" s="189"/>
      <c r="FSX600" s="189"/>
      <c r="FSY600" s="189"/>
      <c r="FSZ600" s="189"/>
      <c r="FTA600" s="189"/>
      <c r="FTB600" s="189"/>
      <c r="FTC600" s="189"/>
      <c r="FTD600" s="189"/>
      <c r="FTE600" s="189"/>
      <c r="FTF600" s="189"/>
      <c r="FTG600" s="189"/>
      <c r="FTH600" s="189"/>
      <c r="FTI600" s="189"/>
      <c r="FTJ600" s="189"/>
      <c r="FTK600" s="189"/>
      <c r="FTL600" s="189"/>
      <c r="FTM600" s="189"/>
      <c r="FTN600" s="189"/>
      <c r="FTO600" s="189"/>
      <c r="FTP600" s="189"/>
      <c r="FTQ600" s="189"/>
      <c r="FTR600" s="189"/>
      <c r="FTS600" s="189"/>
      <c r="FTT600" s="189"/>
      <c r="FTU600" s="189"/>
      <c r="FTV600" s="189"/>
      <c r="FTW600" s="189"/>
      <c r="FTX600" s="189"/>
      <c r="FTY600" s="189"/>
      <c r="FTZ600" s="189"/>
      <c r="FUA600" s="189"/>
      <c r="FUB600" s="189"/>
      <c r="FUC600" s="189"/>
      <c r="FUD600" s="189"/>
      <c r="FUE600" s="189"/>
      <c r="FUF600" s="189"/>
      <c r="FUG600" s="189"/>
      <c r="FUH600" s="189"/>
      <c r="FUI600" s="189"/>
      <c r="FUJ600" s="189"/>
      <c r="FUK600" s="189"/>
      <c r="FUL600" s="189"/>
      <c r="FUM600" s="189"/>
      <c r="FUN600" s="189"/>
      <c r="FUO600" s="189"/>
      <c r="FUP600" s="189"/>
      <c r="FUQ600" s="189"/>
      <c r="FUR600" s="189"/>
      <c r="FUS600" s="189"/>
      <c r="FUT600" s="189"/>
      <c r="FUU600" s="189"/>
      <c r="FUV600" s="189"/>
      <c r="FUW600" s="189"/>
      <c r="FUX600" s="189"/>
      <c r="FUY600" s="189"/>
      <c r="FUZ600" s="189"/>
      <c r="FVA600" s="189"/>
      <c r="FVB600" s="189"/>
      <c r="FVC600" s="189"/>
      <c r="FVD600" s="189"/>
      <c r="FVE600" s="189"/>
      <c r="FVF600" s="189"/>
      <c r="FVG600" s="189"/>
      <c r="FVH600" s="189"/>
      <c r="FVI600" s="189"/>
      <c r="FVJ600" s="189"/>
      <c r="FVK600" s="189"/>
      <c r="FVL600" s="189"/>
      <c r="FVM600" s="189"/>
      <c r="FVN600" s="189"/>
      <c r="FVO600" s="189"/>
      <c r="FVP600" s="189"/>
      <c r="FVQ600" s="189"/>
      <c r="FVR600" s="189"/>
      <c r="FVS600" s="189"/>
      <c r="FVT600" s="189"/>
      <c r="FVU600" s="189"/>
      <c r="FVV600" s="189"/>
      <c r="FVW600" s="189"/>
      <c r="FVX600" s="189"/>
      <c r="FVY600" s="189"/>
      <c r="FVZ600" s="189"/>
      <c r="FWA600" s="189"/>
      <c r="FWB600" s="189"/>
      <c r="FWC600" s="189"/>
      <c r="FWD600" s="189"/>
      <c r="FWE600" s="189"/>
      <c r="FWF600" s="189"/>
      <c r="FWG600" s="189"/>
      <c r="FWH600" s="189"/>
      <c r="FWI600" s="189"/>
      <c r="FWJ600" s="189"/>
      <c r="FWK600" s="189"/>
      <c r="FWL600" s="189"/>
      <c r="FWM600" s="189"/>
      <c r="FWN600" s="189"/>
      <c r="FWO600" s="189"/>
      <c r="FWP600" s="189"/>
      <c r="FWQ600" s="189"/>
      <c r="FWR600" s="189"/>
      <c r="FWS600" s="189"/>
      <c r="FWT600" s="189"/>
      <c r="FWU600" s="189"/>
      <c r="FWV600" s="189"/>
      <c r="FWW600" s="189"/>
      <c r="FWX600" s="189"/>
      <c r="FWY600" s="189"/>
      <c r="FWZ600" s="189"/>
      <c r="FXA600" s="189"/>
      <c r="FXB600" s="189"/>
      <c r="FXC600" s="189"/>
      <c r="FXD600" s="189"/>
      <c r="FXE600" s="189"/>
      <c r="FXF600" s="189"/>
      <c r="FXG600" s="189"/>
      <c r="FXH600" s="189"/>
      <c r="FXI600" s="189"/>
      <c r="FXJ600" s="189"/>
      <c r="FXK600" s="189"/>
      <c r="FXL600" s="189"/>
      <c r="FXM600" s="189"/>
      <c r="FXN600" s="189"/>
      <c r="FXO600" s="189"/>
      <c r="FXP600" s="189"/>
      <c r="FXQ600" s="189"/>
      <c r="FXR600" s="189"/>
      <c r="FXS600" s="189"/>
      <c r="FXT600" s="189"/>
      <c r="FXU600" s="189"/>
      <c r="FXV600" s="189"/>
      <c r="FXW600" s="189"/>
      <c r="FXX600" s="189"/>
      <c r="FXY600" s="189"/>
      <c r="FXZ600" s="189"/>
      <c r="FYA600" s="189"/>
      <c r="FYB600" s="189"/>
      <c r="FYC600" s="189"/>
      <c r="FYD600" s="189"/>
      <c r="FYE600" s="189"/>
      <c r="FYF600" s="189"/>
      <c r="FYG600" s="189"/>
      <c r="FYH600" s="189"/>
      <c r="FYI600" s="189"/>
      <c r="FYJ600" s="189"/>
      <c r="FYK600" s="189"/>
      <c r="FYL600" s="189"/>
      <c r="FYM600" s="189"/>
      <c r="FYN600" s="189"/>
      <c r="FYO600" s="189"/>
      <c r="FYP600" s="189"/>
      <c r="FYQ600" s="189"/>
      <c r="FYR600" s="189"/>
      <c r="FYS600" s="189"/>
      <c r="FYT600" s="189"/>
      <c r="FYU600" s="189"/>
      <c r="FYV600" s="189"/>
      <c r="FYW600" s="189"/>
      <c r="FYX600" s="189"/>
      <c r="FYY600" s="189"/>
      <c r="FYZ600" s="189"/>
      <c r="FZA600" s="189"/>
      <c r="FZB600" s="189"/>
      <c r="FZC600" s="189"/>
      <c r="FZD600" s="189"/>
      <c r="FZE600" s="189"/>
      <c r="FZF600" s="189"/>
      <c r="FZG600" s="189"/>
      <c r="FZH600" s="189"/>
      <c r="FZI600" s="189"/>
      <c r="FZJ600" s="189"/>
      <c r="FZK600" s="189"/>
      <c r="FZL600" s="189"/>
      <c r="FZM600" s="189"/>
      <c r="FZN600" s="189"/>
      <c r="FZO600" s="189"/>
      <c r="FZP600" s="189"/>
      <c r="FZQ600" s="189"/>
      <c r="FZR600" s="189"/>
      <c r="FZS600" s="189"/>
      <c r="FZT600" s="189"/>
      <c r="FZU600" s="189"/>
      <c r="FZV600" s="189"/>
      <c r="FZW600" s="189"/>
      <c r="FZX600" s="189"/>
      <c r="FZY600" s="189"/>
      <c r="FZZ600" s="189"/>
      <c r="GAA600" s="189"/>
      <c r="GAB600" s="189"/>
      <c r="GAC600" s="189"/>
      <c r="GAD600" s="189"/>
      <c r="GAE600" s="189"/>
      <c r="GAF600" s="189"/>
      <c r="GAG600" s="189"/>
      <c r="GAH600" s="189"/>
      <c r="GAI600" s="189"/>
      <c r="GAJ600" s="189"/>
      <c r="GAK600" s="189"/>
      <c r="GAL600" s="189"/>
      <c r="GAM600" s="189"/>
      <c r="GAN600" s="189"/>
      <c r="GAO600" s="189"/>
      <c r="GAP600" s="189"/>
      <c r="GAQ600" s="189"/>
      <c r="GAR600" s="189"/>
      <c r="GAS600" s="189"/>
      <c r="GAT600" s="189"/>
      <c r="GAU600" s="189"/>
      <c r="GAV600" s="189"/>
      <c r="GAW600" s="189"/>
      <c r="GAX600" s="189"/>
      <c r="GAY600" s="189"/>
      <c r="GAZ600" s="189"/>
      <c r="GBA600" s="189"/>
      <c r="GBB600" s="189"/>
      <c r="GBC600" s="189"/>
      <c r="GBD600" s="189"/>
      <c r="GBE600" s="189"/>
      <c r="GBF600" s="189"/>
      <c r="GBG600" s="189"/>
      <c r="GBH600" s="189"/>
      <c r="GBI600" s="189"/>
      <c r="GBJ600" s="189"/>
      <c r="GBK600" s="189"/>
      <c r="GBL600" s="189"/>
      <c r="GBM600" s="189"/>
      <c r="GBN600" s="189"/>
      <c r="GBO600" s="189"/>
      <c r="GBP600" s="189"/>
      <c r="GBQ600" s="189"/>
      <c r="GBR600" s="189"/>
      <c r="GBS600" s="189"/>
      <c r="GBT600" s="189"/>
      <c r="GBU600" s="189"/>
      <c r="GBV600" s="189"/>
      <c r="GBW600" s="189"/>
      <c r="GBX600" s="189"/>
      <c r="GBY600" s="189"/>
      <c r="GBZ600" s="189"/>
      <c r="GCA600" s="189"/>
      <c r="GCB600" s="189"/>
      <c r="GCC600" s="189"/>
      <c r="GCD600" s="189"/>
      <c r="GCE600" s="189"/>
      <c r="GCF600" s="189"/>
      <c r="GCG600" s="189"/>
      <c r="GCH600" s="189"/>
      <c r="GCI600" s="189"/>
      <c r="GCJ600" s="189"/>
      <c r="GCK600" s="189"/>
      <c r="GCL600" s="189"/>
      <c r="GCM600" s="189"/>
      <c r="GCN600" s="189"/>
      <c r="GCO600" s="189"/>
      <c r="GCP600" s="189"/>
      <c r="GCQ600" s="189"/>
      <c r="GCR600" s="189"/>
      <c r="GCS600" s="189"/>
      <c r="GCT600" s="189"/>
      <c r="GCU600" s="189"/>
      <c r="GCV600" s="189"/>
      <c r="GCW600" s="189"/>
      <c r="GCX600" s="189"/>
      <c r="GCY600" s="189"/>
      <c r="GCZ600" s="189"/>
      <c r="GDA600" s="189"/>
      <c r="GDB600" s="189"/>
      <c r="GDC600" s="189"/>
      <c r="GDD600" s="189"/>
      <c r="GDE600" s="189"/>
      <c r="GDF600" s="189"/>
      <c r="GDG600" s="189"/>
      <c r="GDH600" s="189"/>
      <c r="GDI600" s="189"/>
      <c r="GDJ600" s="189"/>
      <c r="GDK600" s="189"/>
      <c r="GDL600" s="189"/>
      <c r="GDM600" s="189"/>
      <c r="GDN600" s="189"/>
      <c r="GDO600" s="189"/>
      <c r="GDP600" s="189"/>
      <c r="GDQ600" s="189"/>
      <c r="GDR600" s="189"/>
      <c r="GDS600" s="189"/>
      <c r="GDT600" s="189"/>
      <c r="GDU600" s="189"/>
      <c r="GDV600" s="189"/>
      <c r="GDW600" s="189"/>
      <c r="GDX600" s="189"/>
      <c r="GDY600" s="189"/>
      <c r="GDZ600" s="189"/>
      <c r="GEA600" s="189"/>
      <c r="GEB600" s="189"/>
      <c r="GEC600" s="189"/>
      <c r="GED600" s="189"/>
      <c r="GEE600" s="189"/>
      <c r="GEF600" s="189"/>
      <c r="GEG600" s="189"/>
      <c r="GEH600" s="189"/>
      <c r="GEI600" s="189"/>
      <c r="GEJ600" s="189"/>
      <c r="GEK600" s="189"/>
      <c r="GEL600" s="189"/>
      <c r="GEM600" s="189"/>
      <c r="GEN600" s="189"/>
      <c r="GEO600" s="189"/>
      <c r="GEP600" s="189"/>
      <c r="GEQ600" s="189"/>
      <c r="GER600" s="189"/>
      <c r="GES600" s="189"/>
      <c r="GET600" s="189"/>
      <c r="GEU600" s="189"/>
      <c r="GEV600" s="189"/>
      <c r="GEW600" s="189"/>
      <c r="GEX600" s="189"/>
      <c r="GEY600" s="189"/>
      <c r="GEZ600" s="189"/>
      <c r="GFA600" s="189"/>
      <c r="GFB600" s="189"/>
      <c r="GFC600" s="189"/>
      <c r="GFD600" s="189"/>
      <c r="GFE600" s="189"/>
      <c r="GFF600" s="189"/>
      <c r="GFG600" s="189"/>
      <c r="GFH600" s="189"/>
      <c r="GFI600" s="189"/>
      <c r="GFJ600" s="189"/>
      <c r="GFK600" s="189"/>
      <c r="GFL600" s="189"/>
      <c r="GFM600" s="189"/>
      <c r="GFN600" s="189"/>
      <c r="GFO600" s="189"/>
      <c r="GFP600" s="189"/>
      <c r="GFQ600" s="189"/>
      <c r="GFR600" s="189"/>
      <c r="GFS600" s="189"/>
      <c r="GFT600" s="189"/>
      <c r="GFU600" s="189"/>
      <c r="GFV600" s="189"/>
      <c r="GFW600" s="189"/>
      <c r="GFX600" s="189"/>
      <c r="GFY600" s="189"/>
      <c r="GFZ600" s="189"/>
      <c r="GGA600" s="189"/>
      <c r="GGB600" s="189"/>
      <c r="GGC600" s="189"/>
      <c r="GGD600" s="189"/>
      <c r="GGE600" s="189"/>
      <c r="GGF600" s="189"/>
      <c r="GGG600" s="189"/>
      <c r="GGH600" s="189"/>
      <c r="GGI600" s="189"/>
      <c r="GGJ600" s="189"/>
      <c r="GGK600" s="189"/>
      <c r="GGL600" s="189"/>
      <c r="GGM600" s="189"/>
      <c r="GGN600" s="189"/>
      <c r="GGO600" s="189"/>
      <c r="GGP600" s="189"/>
      <c r="GGQ600" s="189"/>
      <c r="GGR600" s="189"/>
      <c r="GGS600" s="189"/>
      <c r="GGT600" s="189"/>
      <c r="GGU600" s="189"/>
      <c r="GGV600" s="189"/>
      <c r="GGW600" s="189"/>
      <c r="GGX600" s="189"/>
      <c r="GGY600" s="189"/>
      <c r="GGZ600" s="189"/>
      <c r="GHA600" s="189"/>
      <c r="GHB600" s="189"/>
      <c r="GHC600" s="189"/>
      <c r="GHD600" s="189"/>
      <c r="GHE600" s="189"/>
      <c r="GHF600" s="189"/>
      <c r="GHG600" s="189"/>
      <c r="GHH600" s="189"/>
      <c r="GHI600" s="189"/>
      <c r="GHJ600" s="189"/>
      <c r="GHK600" s="189"/>
      <c r="GHL600" s="189"/>
      <c r="GHM600" s="189"/>
      <c r="GHN600" s="189"/>
      <c r="GHO600" s="189"/>
      <c r="GHP600" s="189"/>
      <c r="GHQ600" s="189"/>
      <c r="GHR600" s="189"/>
      <c r="GHS600" s="189"/>
      <c r="GHT600" s="189"/>
      <c r="GHU600" s="189"/>
      <c r="GHV600" s="189"/>
      <c r="GHW600" s="189"/>
      <c r="GHX600" s="189"/>
      <c r="GHY600" s="189"/>
      <c r="GHZ600" s="189"/>
      <c r="GIA600" s="189"/>
      <c r="GIB600" s="189"/>
      <c r="GIC600" s="189"/>
      <c r="GID600" s="189"/>
      <c r="GIE600" s="189"/>
      <c r="GIF600" s="189"/>
      <c r="GIG600" s="189"/>
      <c r="GIH600" s="189"/>
      <c r="GII600" s="189"/>
      <c r="GIJ600" s="189"/>
      <c r="GIK600" s="189"/>
      <c r="GIL600" s="189"/>
      <c r="GIM600" s="189"/>
      <c r="GIN600" s="189"/>
      <c r="GIO600" s="189"/>
      <c r="GIP600" s="189"/>
      <c r="GIQ600" s="189"/>
      <c r="GIR600" s="189"/>
      <c r="GIS600" s="189"/>
      <c r="GIT600" s="189"/>
      <c r="GIU600" s="189"/>
      <c r="GIV600" s="189"/>
      <c r="GIW600" s="189"/>
      <c r="GIX600" s="189"/>
      <c r="GIY600" s="189"/>
      <c r="GIZ600" s="189"/>
      <c r="GJA600" s="189"/>
      <c r="GJB600" s="189"/>
      <c r="GJC600" s="189"/>
      <c r="GJD600" s="189"/>
      <c r="GJE600" s="189"/>
      <c r="GJF600" s="189"/>
      <c r="GJG600" s="189"/>
      <c r="GJH600" s="189"/>
      <c r="GJI600" s="189"/>
      <c r="GJJ600" s="189"/>
      <c r="GJK600" s="189"/>
      <c r="GJL600" s="189"/>
      <c r="GJM600" s="189"/>
      <c r="GJN600" s="189"/>
      <c r="GJO600" s="189"/>
      <c r="GJP600" s="189"/>
      <c r="GJQ600" s="189"/>
      <c r="GJR600" s="189"/>
      <c r="GJS600" s="189"/>
      <c r="GJT600" s="189"/>
      <c r="GJU600" s="189"/>
      <c r="GJV600" s="189"/>
      <c r="GJW600" s="189"/>
      <c r="GJX600" s="189"/>
      <c r="GJY600" s="189"/>
      <c r="GJZ600" s="189"/>
      <c r="GKA600" s="189"/>
      <c r="GKB600" s="189"/>
      <c r="GKC600" s="189"/>
      <c r="GKD600" s="189"/>
      <c r="GKE600" s="189"/>
      <c r="GKF600" s="189"/>
      <c r="GKG600" s="189"/>
      <c r="GKH600" s="189"/>
      <c r="GKI600" s="189"/>
      <c r="GKJ600" s="189"/>
      <c r="GKK600" s="189"/>
      <c r="GKL600" s="189"/>
      <c r="GKM600" s="189"/>
      <c r="GKN600" s="189"/>
      <c r="GKO600" s="189"/>
      <c r="GKP600" s="189"/>
      <c r="GKQ600" s="189"/>
      <c r="GKR600" s="189"/>
      <c r="GKS600" s="189"/>
      <c r="GKT600" s="189"/>
      <c r="GKU600" s="189"/>
      <c r="GKV600" s="189"/>
      <c r="GKW600" s="189"/>
      <c r="GKX600" s="189"/>
      <c r="GKY600" s="189"/>
      <c r="GKZ600" s="189"/>
      <c r="GLA600" s="189"/>
      <c r="GLB600" s="189"/>
      <c r="GLC600" s="189"/>
      <c r="GLD600" s="189"/>
      <c r="GLE600" s="189"/>
      <c r="GLF600" s="189"/>
      <c r="GLG600" s="189"/>
      <c r="GLH600" s="189"/>
      <c r="GLI600" s="189"/>
      <c r="GLJ600" s="189"/>
      <c r="GLK600" s="189"/>
      <c r="GLL600" s="189"/>
      <c r="GLM600" s="189"/>
      <c r="GLN600" s="189"/>
      <c r="GLO600" s="189"/>
      <c r="GLP600" s="189"/>
      <c r="GLQ600" s="189"/>
      <c r="GLR600" s="189"/>
      <c r="GLS600" s="189"/>
      <c r="GLT600" s="189"/>
      <c r="GLU600" s="189"/>
      <c r="GLV600" s="189"/>
      <c r="GLW600" s="189"/>
      <c r="GLX600" s="189"/>
      <c r="GLY600" s="189"/>
      <c r="GLZ600" s="189"/>
      <c r="GMA600" s="189"/>
      <c r="GMB600" s="189"/>
      <c r="GMC600" s="189"/>
      <c r="GMD600" s="189"/>
      <c r="GME600" s="189"/>
      <c r="GMF600" s="189"/>
      <c r="GMG600" s="189"/>
      <c r="GMH600" s="189"/>
      <c r="GMI600" s="189"/>
      <c r="GMJ600" s="189"/>
      <c r="GMK600" s="189"/>
      <c r="GML600" s="189"/>
      <c r="GMM600" s="189"/>
      <c r="GMN600" s="189"/>
      <c r="GMO600" s="189"/>
      <c r="GMP600" s="189"/>
      <c r="GMQ600" s="189"/>
      <c r="GMR600" s="189"/>
      <c r="GMS600" s="189"/>
      <c r="GMT600" s="189"/>
      <c r="GMU600" s="189"/>
      <c r="GMV600" s="189"/>
      <c r="GMW600" s="189"/>
      <c r="GMX600" s="189"/>
      <c r="GMY600" s="189"/>
      <c r="GMZ600" s="189"/>
      <c r="GNA600" s="189"/>
      <c r="GNB600" s="189"/>
      <c r="GNC600" s="189"/>
      <c r="GND600" s="189"/>
      <c r="GNE600" s="189"/>
      <c r="GNF600" s="189"/>
      <c r="GNG600" s="189"/>
      <c r="GNH600" s="189"/>
      <c r="GNI600" s="189"/>
      <c r="GNJ600" s="189"/>
      <c r="GNK600" s="189"/>
      <c r="GNL600" s="189"/>
      <c r="GNM600" s="189"/>
      <c r="GNN600" s="189"/>
      <c r="GNO600" s="189"/>
      <c r="GNP600" s="189"/>
      <c r="GNQ600" s="189"/>
      <c r="GNR600" s="189"/>
      <c r="GNS600" s="189"/>
      <c r="GNT600" s="189"/>
      <c r="GNU600" s="189"/>
      <c r="GNV600" s="189"/>
      <c r="GNW600" s="189"/>
      <c r="GNX600" s="189"/>
      <c r="GNY600" s="189"/>
      <c r="GNZ600" s="189"/>
      <c r="GOA600" s="189"/>
      <c r="GOB600" s="189"/>
      <c r="GOC600" s="189"/>
      <c r="GOD600" s="189"/>
      <c r="GOE600" s="189"/>
      <c r="GOF600" s="189"/>
      <c r="GOG600" s="189"/>
      <c r="GOH600" s="189"/>
      <c r="GOI600" s="189"/>
      <c r="GOJ600" s="189"/>
      <c r="GOK600" s="189"/>
      <c r="GOL600" s="189"/>
      <c r="GOM600" s="189"/>
      <c r="GON600" s="189"/>
      <c r="GOO600" s="189"/>
      <c r="GOP600" s="189"/>
      <c r="GOQ600" s="189"/>
      <c r="GOR600" s="189"/>
      <c r="GOS600" s="189"/>
      <c r="GOT600" s="189"/>
      <c r="GOU600" s="189"/>
      <c r="GOV600" s="189"/>
      <c r="GOW600" s="189"/>
      <c r="GOX600" s="189"/>
      <c r="GOY600" s="189"/>
      <c r="GOZ600" s="189"/>
      <c r="GPA600" s="189"/>
      <c r="GPB600" s="189"/>
      <c r="GPC600" s="189"/>
      <c r="GPD600" s="189"/>
      <c r="GPE600" s="189"/>
      <c r="GPF600" s="189"/>
      <c r="GPG600" s="189"/>
      <c r="GPH600" s="189"/>
      <c r="GPI600" s="189"/>
      <c r="GPJ600" s="189"/>
      <c r="GPK600" s="189"/>
      <c r="GPL600" s="189"/>
      <c r="GPM600" s="189"/>
      <c r="GPN600" s="189"/>
      <c r="GPO600" s="189"/>
      <c r="GPP600" s="189"/>
      <c r="GPQ600" s="189"/>
      <c r="GPR600" s="189"/>
      <c r="GPS600" s="189"/>
      <c r="GPT600" s="189"/>
      <c r="GPU600" s="189"/>
      <c r="GPV600" s="189"/>
      <c r="GPW600" s="189"/>
      <c r="GPX600" s="189"/>
      <c r="GPY600" s="189"/>
      <c r="GPZ600" s="189"/>
      <c r="GQA600" s="189"/>
      <c r="GQB600" s="189"/>
      <c r="GQC600" s="189"/>
      <c r="GQD600" s="189"/>
      <c r="GQE600" s="189"/>
      <c r="GQF600" s="189"/>
      <c r="GQG600" s="189"/>
      <c r="GQH600" s="189"/>
      <c r="GQI600" s="189"/>
      <c r="GQJ600" s="189"/>
      <c r="GQK600" s="189"/>
      <c r="GQL600" s="189"/>
      <c r="GQM600" s="189"/>
      <c r="GQN600" s="189"/>
      <c r="GQO600" s="189"/>
      <c r="GQP600" s="189"/>
      <c r="GQQ600" s="189"/>
      <c r="GQR600" s="189"/>
      <c r="GQS600" s="189"/>
      <c r="GQT600" s="189"/>
      <c r="GQU600" s="189"/>
      <c r="GQV600" s="189"/>
      <c r="GQW600" s="189"/>
      <c r="GQX600" s="189"/>
      <c r="GQY600" s="189"/>
      <c r="GQZ600" s="189"/>
      <c r="GRA600" s="189"/>
      <c r="GRB600" s="189"/>
      <c r="GRC600" s="189"/>
      <c r="GRD600" s="189"/>
      <c r="GRE600" s="189"/>
      <c r="GRF600" s="189"/>
      <c r="GRG600" s="189"/>
      <c r="GRH600" s="189"/>
      <c r="GRI600" s="189"/>
      <c r="GRJ600" s="189"/>
      <c r="GRK600" s="189"/>
      <c r="GRL600" s="189"/>
      <c r="GRM600" s="189"/>
      <c r="GRN600" s="189"/>
      <c r="GRO600" s="189"/>
      <c r="GRP600" s="189"/>
      <c r="GRQ600" s="189"/>
      <c r="GRR600" s="189"/>
      <c r="GRS600" s="189"/>
      <c r="GRT600" s="189"/>
      <c r="GRU600" s="189"/>
      <c r="GRV600" s="189"/>
      <c r="GRW600" s="189"/>
      <c r="GRX600" s="189"/>
      <c r="GRY600" s="189"/>
      <c r="GRZ600" s="189"/>
      <c r="GSA600" s="189"/>
      <c r="GSB600" s="189"/>
      <c r="GSC600" s="189"/>
      <c r="GSD600" s="189"/>
      <c r="GSE600" s="189"/>
      <c r="GSF600" s="189"/>
      <c r="GSG600" s="189"/>
      <c r="GSH600" s="189"/>
      <c r="GSI600" s="189"/>
      <c r="GSJ600" s="189"/>
      <c r="GSK600" s="189"/>
      <c r="GSL600" s="189"/>
      <c r="GSM600" s="189"/>
      <c r="GSN600" s="189"/>
      <c r="GSO600" s="189"/>
      <c r="GSP600" s="189"/>
      <c r="GSQ600" s="189"/>
      <c r="GSR600" s="189"/>
      <c r="GSS600" s="189"/>
      <c r="GST600" s="189"/>
      <c r="GSU600" s="189"/>
      <c r="GSV600" s="189"/>
      <c r="GSW600" s="189"/>
      <c r="GSX600" s="189"/>
      <c r="GSY600" s="189"/>
      <c r="GSZ600" s="189"/>
      <c r="GTA600" s="189"/>
      <c r="GTB600" s="189"/>
      <c r="GTC600" s="189"/>
      <c r="GTD600" s="189"/>
      <c r="GTE600" s="189"/>
      <c r="GTF600" s="189"/>
      <c r="GTG600" s="189"/>
      <c r="GTH600" s="189"/>
      <c r="GTI600" s="189"/>
      <c r="GTJ600" s="189"/>
      <c r="GTK600" s="189"/>
      <c r="GTL600" s="189"/>
      <c r="GTM600" s="189"/>
      <c r="GTN600" s="189"/>
      <c r="GTO600" s="189"/>
      <c r="GTP600" s="189"/>
      <c r="GTQ600" s="189"/>
      <c r="GTR600" s="189"/>
      <c r="GTS600" s="189"/>
      <c r="GTT600" s="189"/>
      <c r="GTU600" s="189"/>
      <c r="GTV600" s="189"/>
      <c r="GTW600" s="189"/>
      <c r="GTX600" s="189"/>
      <c r="GTY600" s="189"/>
      <c r="GTZ600" s="189"/>
      <c r="GUA600" s="189"/>
      <c r="GUB600" s="189"/>
      <c r="GUC600" s="189"/>
      <c r="GUD600" s="189"/>
      <c r="GUE600" s="189"/>
      <c r="GUF600" s="189"/>
      <c r="GUG600" s="189"/>
      <c r="GUH600" s="189"/>
      <c r="GUI600" s="189"/>
      <c r="GUJ600" s="189"/>
      <c r="GUK600" s="189"/>
      <c r="GUL600" s="189"/>
      <c r="GUM600" s="189"/>
      <c r="GUN600" s="189"/>
      <c r="GUO600" s="189"/>
      <c r="GUP600" s="189"/>
      <c r="GUQ600" s="189"/>
      <c r="GUR600" s="189"/>
      <c r="GUS600" s="189"/>
      <c r="GUT600" s="189"/>
      <c r="GUU600" s="189"/>
      <c r="GUV600" s="189"/>
      <c r="GUW600" s="189"/>
      <c r="GUX600" s="189"/>
      <c r="GUY600" s="189"/>
      <c r="GUZ600" s="189"/>
      <c r="GVA600" s="189"/>
      <c r="GVB600" s="189"/>
      <c r="GVC600" s="189"/>
      <c r="GVD600" s="189"/>
      <c r="GVE600" s="189"/>
      <c r="GVF600" s="189"/>
      <c r="GVG600" s="189"/>
      <c r="GVH600" s="189"/>
      <c r="GVI600" s="189"/>
      <c r="GVJ600" s="189"/>
      <c r="GVK600" s="189"/>
      <c r="GVL600" s="189"/>
      <c r="GVM600" s="189"/>
      <c r="GVN600" s="189"/>
      <c r="GVO600" s="189"/>
      <c r="GVP600" s="189"/>
      <c r="GVQ600" s="189"/>
      <c r="GVR600" s="189"/>
      <c r="GVS600" s="189"/>
      <c r="GVT600" s="189"/>
      <c r="GVU600" s="189"/>
      <c r="GVV600" s="189"/>
      <c r="GVW600" s="189"/>
      <c r="GVX600" s="189"/>
      <c r="GVY600" s="189"/>
      <c r="GVZ600" s="189"/>
      <c r="GWA600" s="189"/>
      <c r="GWB600" s="189"/>
      <c r="GWC600" s="189"/>
      <c r="GWD600" s="189"/>
      <c r="GWE600" s="189"/>
      <c r="GWF600" s="189"/>
      <c r="GWG600" s="189"/>
      <c r="GWH600" s="189"/>
      <c r="GWI600" s="189"/>
      <c r="GWJ600" s="189"/>
      <c r="GWK600" s="189"/>
      <c r="GWL600" s="189"/>
      <c r="GWM600" s="189"/>
      <c r="GWN600" s="189"/>
      <c r="GWO600" s="189"/>
      <c r="GWP600" s="189"/>
      <c r="GWQ600" s="189"/>
      <c r="GWR600" s="189"/>
      <c r="GWS600" s="189"/>
      <c r="GWT600" s="189"/>
      <c r="GWU600" s="189"/>
      <c r="GWV600" s="189"/>
      <c r="GWW600" s="189"/>
      <c r="GWX600" s="189"/>
      <c r="GWY600" s="189"/>
      <c r="GWZ600" s="189"/>
      <c r="GXA600" s="189"/>
      <c r="GXB600" s="189"/>
      <c r="GXC600" s="189"/>
      <c r="GXD600" s="189"/>
      <c r="GXE600" s="189"/>
      <c r="GXF600" s="189"/>
      <c r="GXG600" s="189"/>
      <c r="GXH600" s="189"/>
      <c r="GXI600" s="189"/>
      <c r="GXJ600" s="189"/>
      <c r="GXK600" s="189"/>
      <c r="GXL600" s="189"/>
      <c r="GXM600" s="189"/>
      <c r="GXN600" s="189"/>
      <c r="GXO600" s="189"/>
      <c r="GXP600" s="189"/>
      <c r="GXQ600" s="189"/>
      <c r="GXR600" s="189"/>
      <c r="GXS600" s="189"/>
      <c r="GXT600" s="189"/>
      <c r="GXU600" s="189"/>
      <c r="GXV600" s="189"/>
      <c r="GXW600" s="189"/>
      <c r="GXX600" s="189"/>
      <c r="GXY600" s="189"/>
      <c r="GXZ600" s="189"/>
      <c r="GYA600" s="189"/>
      <c r="GYB600" s="189"/>
      <c r="GYC600" s="189"/>
      <c r="GYD600" s="189"/>
      <c r="GYE600" s="189"/>
      <c r="GYF600" s="189"/>
      <c r="GYG600" s="189"/>
      <c r="GYH600" s="189"/>
      <c r="GYI600" s="189"/>
      <c r="GYJ600" s="189"/>
      <c r="GYK600" s="189"/>
      <c r="GYL600" s="189"/>
      <c r="GYM600" s="189"/>
      <c r="GYN600" s="189"/>
      <c r="GYO600" s="189"/>
      <c r="GYP600" s="189"/>
      <c r="GYQ600" s="189"/>
      <c r="GYR600" s="189"/>
      <c r="GYS600" s="189"/>
      <c r="GYT600" s="189"/>
      <c r="GYU600" s="189"/>
      <c r="GYV600" s="189"/>
      <c r="GYW600" s="189"/>
      <c r="GYX600" s="189"/>
      <c r="GYY600" s="189"/>
      <c r="GYZ600" s="189"/>
      <c r="GZA600" s="189"/>
      <c r="GZB600" s="189"/>
      <c r="GZC600" s="189"/>
      <c r="GZD600" s="189"/>
      <c r="GZE600" s="189"/>
      <c r="GZF600" s="189"/>
      <c r="GZG600" s="189"/>
      <c r="GZH600" s="189"/>
      <c r="GZI600" s="189"/>
      <c r="GZJ600" s="189"/>
      <c r="GZK600" s="189"/>
      <c r="GZL600" s="189"/>
      <c r="GZM600" s="189"/>
      <c r="GZN600" s="189"/>
      <c r="GZO600" s="189"/>
      <c r="GZP600" s="189"/>
      <c r="GZQ600" s="189"/>
      <c r="GZR600" s="189"/>
      <c r="GZS600" s="189"/>
      <c r="GZT600" s="189"/>
      <c r="GZU600" s="189"/>
      <c r="GZV600" s="189"/>
      <c r="GZW600" s="189"/>
      <c r="GZX600" s="189"/>
      <c r="GZY600" s="189"/>
      <c r="GZZ600" s="189"/>
      <c r="HAA600" s="189"/>
      <c r="HAB600" s="189"/>
      <c r="HAC600" s="189"/>
      <c r="HAD600" s="189"/>
      <c r="HAE600" s="189"/>
      <c r="HAF600" s="189"/>
      <c r="HAG600" s="189"/>
      <c r="HAH600" s="189"/>
      <c r="HAI600" s="189"/>
      <c r="HAJ600" s="189"/>
      <c r="HAK600" s="189"/>
      <c r="HAL600" s="189"/>
      <c r="HAM600" s="189"/>
      <c r="HAN600" s="189"/>
      <c r="HAO600" s="189"/>
      <c r="HAP600" s="189"/>
      <c r="HAQ600" s="189"/>
      <c r="HAR600" s="189"/>
      <c r="HAS600" s="189"/>
      <c r="HAT600" s="189"/>
      <c r="HAU600" s="189"/>
      <c r="HAV600" s="189"/>
      <c r="HAW600" s="189"/>
      <c r="HAX600" s="189"/>
      <c r="HAY600" s="189"/>
      <c r="HAZ600" s="189"/>
      <c r="HBA600" s="189"/>
      <c r="HBB600" s="189"/>
      <c r="HBC600" s="189"/>
      <c r="HBD600" s="189"/>
      <c r="HBE600" s="189"/>
      <c r="HBF600" s="189"/>
      <c r="HBG600" s="189"/>
      <c r="HBH600" s="189"/>
      <c r="HBI600" s="189"/>
      <c r="HBJ600" s="189"/>
      <c r="HBK600" s="189"/>
      <c r="HBL600" s="189"/>
      <c r="HBM600" s="189"/>
      <c r="HBN600" s="189"/>
      <c r="HBO600" s="189"/>
      <c r="HBP600" s="189"/>
      <c r="HBQ600" s="189"/>
      <c r="HBR600" s="189"/>
      <c r="HBS600" s="189"/>
      <c r="HBT600" s="189"/>
      <c r="HBU600" s="189"/>
      <c r="HBV600" s="189"/>
      <c r="HBW600" s="189"/>
      <c r="HBX600" s="189"/>
      <c r="HBY600" s="189"/>
      <c r="HBZ600" s="189"/>
      <c r="HCA600" s="189"/>
      <c r="HCB600" s="189"/>
      <c r="HCC600" s="189"/>
      <c r="HCD600" s="189"/>
      <c r="HCE600" s="189"/>
      <c r="HCF600" s="189"/>
      <c r="HCG600" s="189"/>
      <c r="HCH600" s="189"/>
      <c r="HCI600" s="189"/>
      <c r="HCJ600" s="189"/>
      <c r="HCK600" s="189"/>
      <c r="HCL600" s="189"/>
      <c r="HCM600" s="189"/>
      <c r="HCN600" s="189"/>
      <c r="HCO600" s="189"/>
      <c r="HCP600" s="189"/>
      <c r="HCQ600" s="189"/>
      <c r="HCR600" s="189"/>
      <c r="HCS600" s="189"/>
      <c r="HCT600" s="189"/>
      <c r="HCU600" s="189"/>
      <c r="HCV600" s="189"/>
      <c r="HCW600" s="189"/>
      <c r="HCX600" s="189"/>
      <c r="HCY600" s="189"/>
      <c r="HCZ600" s="189"/>
      <c r="HDA600" s="189"/>
      <c r="HDB600" s="189"/>
      <c r="HDC600" s="189"/>
      <c r="HDD600" s="189"/>
      <c r="HDE600" s="189"/>
      <c r="HDF600" s="189"/>
      <c r="HDG600" s="189"/>
      <c r="HDH600" s="189"/>
      <c r="HDI600" s="189"/>
      <c r="HDJ600" s="189"/>
      <c r="HDK600" s="189"/>
      <c r="HDL600" s="189"/>
      <c r="HDM600" s="189"/>
      <c r="HDN600" s="189"/>
      <c r="HDO600" s="189"/>
      <c r="HDP600" s="189"/>
      <c r="HDQ600" s="189"/>
      <c r="HDR600" s="189"/>
      <c r="HDS600" s="189"/>
      <c r="HDT600" s="189"/>
      <c r="HDU600" s="189"/>
      <c r="HDV600" s="189"/>
      <c r="HDW600" s="189"/>
      <c r="HDX600" s="189"/>
      <c r="HDY600" s="189"/>
      <c r="HDZ600" s="189"/>
      <c r="HEA600" s="189"/>
      <c r="HEB600" s="189"/>
      <c r="HEC600" s="189"/>
      <c r="HED600" s="189"/>
      <c r="HEE600" s="189"/>
      <c r="HEF600" s="189"/>
      <c r="HEG600" s="189"/>
      <c r="HEH600" s="189"/>
      <c r="HEI600" s="189"/>
      <c r="HEJ600" s="189"/>
      <c r="HEK600" s="189"/>
      <c r="HEL600" s="189"/>
      <c r="HEM600" s="189"/>
      <c r="HEN600" s="189"/>
      <c r="HEO600" s="189"/>
      <c r="HEP600" s="189"/>
      <c r="HEQ600" s="189"/>
      <c r="HER600" s="189"/>
      <c r="HES600" s="189"/>
      <c r="HET600" s="189"/>
      <c r="HEU600" s="189"/>
      <c r="HEV600" s="189"/>
      <c r="HEW600" s="189"/>
      <c r="HEX600" s="189"/>
      <c r="HEY600" s="189"/>
      <c r="HEZ600" s="189"/>
      <c r="HFA600" s="189"/>
      <c r="HFB600" s="189"/>
      <c r="HFC600" s="189"/>
      <c r="HFD600" s="189"/>
      <c r="HFE600" s="189"/>
      <c r="HFF600" s="189"/>
      <c r="HFG600" s="189"/>
      <c r="HFH600" s="189"/>
      <c r="HFI600" s="189"/>
      <c r="HFJ600" s="189"/>
      <c r="HFK600" s="189"/>
      <c r="HFL600" s="189"/>
      <c r="HFM600" s="189"/>
      <c r="HFN600" s="189"/>
      <c r="HFO600" s="189"/>
      <c r="HFP600" s="189"/>
      <c r="HFQ600" s="189"/>
      <c r="HFR600" s="189"/>
      <c r="HFS600" s="189"/>
      <c r="HFT600" s="189"/>
      <c r="HFU600" s="189"/>
      <c r="HFV600" s="189"/>
      <c r="HFW600" s="189"/>
      <c r="HFX600" s="189"/>
      <c r="HFY600" s="189"/>
      <c r="HFZ600" s="189"/>
      <c r="HGA600" s="189"/>
      <c r="HGB600" s="189"/>
      <c r="HGC600" s="189"/>
      <c r="HGD600" s="189"/>
      <c r="HGE600" s="189"/>
      <c r="HGF600" s="189"/>
      <c r="HGG600" s="189"/>
      <c r="HGH600" s="189"/>
      <c r="HGI600" s="189"/>
      <c r="HGJ600" s="189"/>
      <c r="HGK600" s="189"/>
      <c r="HGL600" s="189"/>
      <c r="HGM600" s="189"/>
      <c r="HGN600" s="189"/>
      <c r="HGO600" s="189"/>
      <c r="HGP600" s="189"/>
      <c r="HGQ600" s="189"/>
      <c r="HGR600" s="189"/>
      <c r="HGS600" s="189"/>
      <c r="HGT600" s="189"/>
      <c r="HGU600" s="189"/>
      <c r="HGV600" s="189"/>
      <c r="HGW600" s="189"/>
      <c r="HGX600" s="189"/>
      <c r="HGY600" s="189"/>
      <c r="HGZ600" s="189"/>
      <c r="HHA600" s="189"/>
      <c r="HHB600" s="189"/>
      <c r="HHC600" s="189"/>
      <c r="HHD600" s="189"/>
      <c r="HHE600" s="189"/>
      <c r="HHF600" s="189"/>
      <c r="HHG600" s="189"/>
      <c r="HHH600" s="189"/>
      <c r="HHI600" s="189"/>
      <c r="HHJ600" s="189"/>
      <c r="HHK600" s="189"/>
      <c r="HHL600" s="189"/>
      <c r="HHM600" s="189"/>
      <c r="HHN600" s="189"/>
      <c r="HHO600" s="189"/>
      <c r="HHP600" s="189"/>
      <c r="HHQ600" s="189"/>
      <c r="HHR600" s="189"/>
      <c r="HHS600" s="189"/>
      <c r="HHT600" s="189"/>
      <c r="HHU600" s="189"/>
      <c r="HHV600" s="189"/>
      <c r="HHW600" s="189"/>
      <c r="HHX600" s="189"/>
      <c r="HHY600" s="189"/>
      <c r="HHZ600" s="189"/>
      <c r="HIA600" s="189"/>
      <c r="HIB600" s="189"/>
      <c r="HIC600" s="189"/>
      <c r="HID600" s="189"/>
      <c r="HIE600" s="189"/>
      <c r="HIF600" s="189"/>
      <c r="HIG600" s="189"/>
      <c r="HIH600" s="189"/>
      <c r="HII600" s="189"/>
      <c r="HIJ600" s="189"/>
      <c r="HIK600" s="189"/>
      <c r="HIL600" s="189"/>
      <c r="HIM600" s="189"/>
      <c r="HIN600" s="189"/>
      <c r="HIO600" s="189"/>
      <c r="HIP600" s="189"/>
      <c r="HIQ600" s="189"/>
      <c r="HIR600" s="189"/>
      <c r="HIS600" s="189"/>
      <c r="HIT600" s="189"/>
      <c r="HIU600" s="189"/>
      <c r="HIV600" s="189"/>
      <c r="HIW600" s="189"/>
      <c r="HIX600" s="189"/>
      <c r="HIY600" s="189"/>
      <c r="HIZ600" s="189"/>
      <c r="HJA600" s="189"/>
      <c r="HJB600" s="189"/>
      <c r="HJC600" s="189"/>
      <c r="HJD600" s="189"/>
      <c r="HJE600" s="189"/>
      <c r="HJF600" s="189"/>
      <c r="HJG600" s="189"/>
      <c r="HJH600" s="189"/>
      <c r="HJI600" s="189"/>
      <c r="HJJ600" s="189"/>
      <c r="HJK600" s="189"/>
      <c r="HJL600" s="189"/>
      <c r="HJM600" s="189"/>
      <c r="HJN600" s="189"/>
      <c r="HJO600" s="189"/>
      <c r="HJP600" s="189"/>
      <c r="HJQ600" s="189"/>
      <c r="HJR600" s="189"/>
      <c r="HJS600" s="189"/>
      <c r="HJT600" s="189"/>
      <c r="HJU600" s="189"/>
      <c r="HJV600" s="189"/>
      <c r="HJW600" s="189"/>
      <c r="HJX600" s="189"/>
      <c r="HJY600" s="189"/>
      <c r="HJZ600" s="189"/>
      <c r="HKA600" s="189"/>
      <c r="HKB600" s="189"/>
      <c r="HKC600" s="189"/>
      <c r="HKD600" s="189"/>
      <c r="HKE600" s="189"/>
      <c r="HKF600" s="189"/>
      <c r="HKG600" s="189"/>
      <c r="HKH600" s="189"/>
      <c r="HKI600" s="189"/>
      <c r="HKJ600" s="189"/>
      <c r="HKK600" s="189"/>
      <c r="HKL600" s="189"/>
      <c r="HKM600" s="189"/>
      <c r="HKN600" s="189"/>
      <c r="HKO600" s="189"/>
      <c r="HKP600" s="189"/>
      <c r="HKQ600" s="189"/>
      <c r="HKR600" s="189"/>
      <c r="HKS600" s="189"/>
      <c r="HKT600" s="189"/>
      <c r="HKU600" s="189"/>
      <c r="HKV600" s="189"/>
      <c r="HKW600" s="189"/>
      <c r="HKX600" s="189"/>
      <c r="HKY600" s="189"/>
      <c r="HKZ600" s="189"/>
      <c r="HLA600" s="189"/>
      <c r="HLB600" s="189"/>
      <c r="HLC600" s="189"/>
      <c r="HLD600" s="189"/>
      <c r="HLE600" s="189"/>
      <c r="HLF600" s="189"/>
      <c r="HLG600" s="189"/>
      <c r="HLH600" s="189"/>
      <c r="HLI600" s="189"/>
      <c r="HLJ600" s="189"/>
      <c r="HLK600" s="189"/>
      <c r="HLL600" s="189"/>
      <c r="HLM600" s="189"/>
      <c r="HLN600" s="189"/>
      <c r="HLO600" s="189"/>
      <c r="HLP600" s="189"/>
      <c r="HLQ600" s="189"/>
      <c r="HLR600" s="189"/>
      <c r="HLS600" s="189"/>
      <c r="HLT600" s="189"/>
      <c r="HLU600" s="189"/>
      <c r="HLV600" s="189"/>
      <c r="HLW600" s="189"/>
      <c r="HLX600" s="189"/>
      <c r="HLY600" s="189"/>
      <c r="HLZ600" s="189"/>
      <c r="HMA600" s="189"/>
      <c r="HMB600" s="189"/>
      <c r="HMC600" s="189"/>
      <c r="HMD600" s="189"/>
      <c r="HME600" s="189"/>
      <c r="HMF600" s="189"/>
      <c r="HMG600" s="189"/>
      <c r="HMH600" s="189"/>
      <c r="HMI600" s="189"/>
      <c r="HMJ600" s="189"/>
      <c r="HMK600" s="189"/>
      <c r="HML600" s="189"/>
      <c r="HMM600" s="189"/>
      <c r="HMN600" s="189"/>
      <c r="HMO600" s="189"/>
      <c r="HMP600" s="189"/>
      <c r="HMQ600" s="189"/>
      <c r="HMR600" s="189"/>
      <c r="HMS600" s="189"/>
      <c r="HMT600" s="189"/>
      <c r="HMU600" s="189"/>
      <c r="HMV600" s="189"/>
      <c r="HMW600" s="189"/>
      <c r="HMX600" s="189"/>
      <c r="HMY600" s="189"/>
      <c r="HMZ600" s="189"/>
      <c r="HNA600" s="189"/>
      <c r="HNB600" s="189"/>
      <c r="HNC600" s="189"/>
      <c r="HND600" s="189"/>
      <c r="HNE600" s="189"/>
      <c r="HNF600" s="189"/>
      <c r="HNG600" s="189"/>
      <c r="HNH600" s="189"/>
      <c r="HNI600" s="189"/>
      <c r="HNJ600" s="189"/>
      <c r="HNK600" s="189"/>
      <c r="HNL600" s="189"/>
      <c r="HNM600" s="189"/>
      <c r="HNN600" s="189"/>
      <c r="HNO600" s="189"/>
      <c r="HNP600" s="189"/>
      <c r="HNQ600" s="189"/>
      <c r="HNR600" s="189"/>
      <c r="HNS600" s="189"/>
      <c r="HNT600" s="189"/>
      <c r="HNU600" s="189"/>
      <c r="HNV600" s="189"/>
      <c r="HNW600" s="189"/>
      <c r="HNX600" s="189"/>
      <c r="HNY600" s="189"/>
      <c r="HNZ600" s="189"/>
      <c r="HOA600" s="189"/>
      <c r="HOB600" s="189"/>
      <c r="HOC600" s="189"/>
      <c r="HOD600" s="189"/>
      <c r="HOE600" s="189"/>
      <c r="HOF600" s="189"/>
      <c r="HOG600" s="189"/>
      <c r="HOH600" s="189"/>
      <c r="HOI600" s="189"/>
      <c r="HOJ600" s="189"/>
      <c r="HOK600" s="189"/>
      <c r="HOL600" s="189"/>
      <c r="HOM600" s="189"/>
      <c r="HON600" s="189"/>
      <c r="HOO600" s="189"/>
      <c r="HOP600" s="189"/>
      <c r="HOQ600" s="189"/>
      <c r="HOR600" s="189"/>
      <c r="HOS600" s="189"/>
      <c r="HOT600" s="189"/>
      <c r="HOU600" s="189"/>
      <c r="HOV600" s="189"/>
      <c r="HOW600" s="189"/>
      <c r="HOX600" s="189"/>
      <c r="HOY600" s="189"/>
      <c r="HOZ600" s="189"/>
      <c r="HPA600" s="189"/>
      <c r="HPB600" s="189"/>
      <c r="HPC600" s="189"/>
      <c r="HPD600" s="189"/>
      <c r="HPE600" s="189"/>
      <c r="HPF600" s="189"/>
      <c r="HPG600" s="189"/>
      <c r="HPH600" s="189"/>
      <c r="HPI600" s="189"/>
      <c r="HPJ600" s="189"/>
      <c r="HPK600" s="189"/>
      <c r="HPL600" s="189"/>
      <c r="HPM600" s="189"/>
      <c r="HPN600" s="189"/>
      <c r="HPO600" s="189"/>
      <c r="HPP600" s="189"/>
      <c r="HPQ600" s="189"/>
      <c r="HPR600" s="189"/>
      <c r="HPS600" s="189"/>
      <c r="HPT600" s="189"/>
      <c r="HPU600" s="189"/>
      <c r="HPV600" s="189"/>
      <c r="HPW600" s="189"/>
      <c r="HPX600" s="189"/>
      <c r="HPY600" s="189"/>
      <c r="HPZ600" s="189"/>
      <c r="HQA600" s="189"/>
      <c r="HQB600" s="189"/>
      <c r="HQC600" s="189"/>
      <c r="HQD600" s="189"/>
      <c r="HQE600" s="189"/>
      <c r="HQF600" s="189"/>
      <c r="HQG600" s="189"/>
      <c r="HQH600" s="189"/>
      <c r="HQI600" s="189"/>
      <c r="HQJ600" s="189"/>
      <c r="HQK600" s="189"/>
      <c r="HQL600" s="189"/>
      <c r="HQM600" s="189"/>
      <c r="HQN600" s="189"/>
      <c r="HQO600" s="189"/>
      <c r="HQP600" s="189"/>
      <c r="HQQ600" s="189"/>
      <c r="HQR600" s="189"/>
      <c r="HQS600" s="189"/>
      <c r="HQT600" s="189"/>
      <c r="HQU600" s="189"/>
      <c r="HQV600" s="189"/>
      <c r="HQW600" s="189"/>
      <c r="HQX600" s="189"/>
      <c r="HQY600" s="189"/>
      <c r="HQZ600" s="189"/>
      <c r="HRA600" s="189"/>
      <c r="HRB600" s="189"/>
      <c r="HRC600" s="189"/>
      <c r="HRD600" s="189"/>
      <c r="HRE600" s="189"/>
      <c r="HRF600" s="189"/>
      <c r="HRG600" s="189"/>
      <c r="HRH600" s="189"/>
      <c r="HRI600" s="189"/>
      <c r="HRJ600" s="189"/>
      <c r="HRK600" s="189"/>
      <c r="HRL600" s="189"/>
      <c r="HRM600" s="189"/>
      <c r="HRN600" s="189"/>
      <c r="HRO600" s="189"/>
      <c r="HRP600" s="189"/>
      <c r="HRQ600" s="189"/>
      <c r="HRR600" s="189"/>
      <c r="HRS600" s="189"/>
      <c r="HRT600" s="189"/>
      <c r="HRU600" s="189"/>
      <c r="HRV600" s="189"/>
      <c r="HRW600" s="189"/>
      <c r="HRX600" s="189"/>
      <c r="HRY600" s="189"/>
      <c r="HRZ600" s="189"/>
      <c r="HSA600" s="189"/>
      <c r="HSB600" s="189"/>
      <c r="HSC600" s="189"/>
      <c r="HSD600" s="189"/>
      <c r="HSE600" s="189"/>
      <c r="HSF600" s="189"/>
      <c r="HSG600" s="189"/>
      <c r="HSH600" s="189"/>
      <c r="HSI600" s="189"/>
      <c r="HSJ600" s="189"/>
      <c r="HSK600" s="189"/>
      <c r="HSL600" s="189"/>
      <c r="HSM600" s="189"/>
      <c r="HSN600" s="189"/>
      <c r="HSO600" s="189"/>
      <c r="HSP600" s="189"/>
      <c r="HSQ600" s="189"/>
      <c r="HSR600" s="189"/>
      <c r="HSS600" s="189"/>
      <c r="HST600" s="189"/>
      <c r="HSU600" s="189"/>
      <c r="HSV600" s="189"/>
      <c r="HSW600" s="189"/>
      <c r="HSX600" s="189"/>
      <c r="HSY600" s="189"/>
      <c r="HSZ600" s="189"/>
      <c r="HTA600" s="189"/>
      <c r="HTB600" s="189"/>
      <c r="HTC600" s="189"/>
      <c r="HTD600" s="189"/>
      <c r="HTE600" s="189"/>
      <c r="HTF600" s="189"/>
      <c r="HTG600" s="189"/>
      <c r="HTH600" s="189"/>
      <c r="HTI600" s="189"/>
      <c r="HTJ600" s="189"/>
      <c r="HTK600" s="189"/>
      <c r="HTL600" s="189"/>
      <c r="HTM600" s="189"/>
      <c r="HTN600" s="189"/>
      <c r="HTO600" s="189"/>
      <c r="HTP600" s="189"/>
      <c r="HTQ600" s="189"/>
      <c r="HTR600" s="189"/>
      <c r="HTS600" s="189"/>
      <c r="HTT600" s="189"/>
      <c r="HTU600" s="189"/>
      <c r="HTV600" s="189"/>
      <c r="HTW600" s="189"/>
      <c r="HTX600" s="189"/>
      <c r="HTY600" s="189"/>
      <c r="HTZ600" s="189"/>
      <c r="HUA600" s="189"/>
      <c r="HUB600" s="189"/>
      <c r="HUC600" s="189"/>
      <c r="HUD600" s="189"/>
      <c r="HUE600" s="189"/>
      <c r="HUF600" s="189"/>
      <c r="HUG600" s="189"/>
      <c r="HUH600" s="189"/>
      <c r="HUI600" s="189"/>
      <c r="HUJ600" s="189"/>
      <c r="HUK600" s="189"/>
      <c r="HUL600" s="189"/>
      <c r="HUM600" s="189"/>
      <c r="HUN600" s="189"/>
      <c r="HUO600" s="189"/>
      <c r="HUP600" s="189"/>
      <c r="HUQ600" s="189"/>
      <c r="HUR600" s="189"/>
      <c r="HUS600" s="189"/>
      <c r="HUT600" s="189"/>
      <c r="HUU600" s="189"/>
      <c r="HUV600" s="189"/>
      <c r="HUW600" s="189"/>
      <c r="HUX600" s="189"/>
      <c r="HUY600" s="189"/>
      <c r="HUZ600" s="189"/>
      <c r="HVA600" s="189"/>
      <c r="HVB600" s="189"/>
      <c r="HVC600" s="189"/>
      <c r="HVD600" s="189"/>
      <c r="HVE600" s="189"/>
      <c r="HVF600" s="189"/>
      <c r="HVG600" s="189"/>
      <c r="HVH600" s="189"/>
      <c r="HVI600" s="189"/>
      <c r="HVJ600" s="189"/>
      <c r="HVK600" s="189"/>
      <c r="HVL600" s="189"/>
      <c r="HVM600" s="189"/>
      <c r="HVN600" s="189"/>
      <c r="HVO600" s="189"/>
      <c r="HVP600" s="189"/>
      <c r="HVQ600" s="189"/>
      <c r="HVR600" s="189"/>
      <c r="HVS600" s="189"/>
      <c r="HVT600" s="189"/>
      <c r="HVU600" s="189"/>
      <c r="HVV600" s="189"/>
      <c r="HVW600" s="189"/>
      <c r="HVX600" s="189"/>
      <c r="HVY600" s="189"/>
      <c r="HVZ600" s="189"/>
      <c r="HWA600" s="189"/>
      <c r="HWB600" s="189"/>
      <c r="HWC600" s="189"/>
      <c r="HWD600" s="189"/>
      <c r="HWE600" s="189"/>
      <c r="HWF600" s="189"/>
      <c r="HWG600" s="189"/>
      <c r="HWH600" s="189"/>
      <c r="HWI600" s="189"/>
      <c r="HWJ600" s="189"/>
      <c r="HWK600" s="189"/>
      <c r="HWL600" s="189"/>
      <c r="HWM600" s="189"/>
      <c r="HWN600" s="189"/>
      <c r="HWO600" s="189"/>
      <c r="HWP600" s="189"/>
      <c r="HWQ600" s="189"/>
      <c r="HWR600" s="189"/>
      <c r="HWS600" s="189"/>
      <c r="HWT600" s="189"/>
      <c r="HWU600" s="189"/>
      <c r="HWV600" s="189"/>
      <c r="HWW600" s="189"/>
      <c r="HWX600" s="189"/>
      <c r="HWY600" s="189"/>
      <c r="HWZ600" s="189"/>
      <c r="HXA600" s="189"/>
      <c r="HXB600" s="189"/>
      <c r="HXC600" s="189"/>
      <c r="HXD600" s="189"/>
      <c r="HXE600" s="189"/>
      <c r="HXF600" s="189"/>
      <c r="HXG600" s="189"/>
      <c r="HXH600" s="189"/>
      <c r="HXI600" s="189"/>
      <c r="HXJ600" s="189"/>
      <c r="HXK600" s="189"/>
      <c r="HXL600" s="189"/>
      <c r="HXM600" s="189"/>
      <c r="HXN600" s="189"/>
      <c r="HXO600" s="189"/>
      <c r="HXP600" s="189"/>
      <c r="HXQ600" s="189"/>
      <c r="HXR600" s="189"/>
      <c r="HXS600" s="189"/>
      <c r="HXT600" s="189"/>
      <c r="HXU600" s="189"/>
      <c r="HXV600" s="189"/>
      <c r="HXW600" s="189"/>
      <c r="HXX600" s="189"/>
      <c r="HXY600" s="189"/>
      <c r="HXZ600" s="189"/>
      <c r="HYA600" s="189"/>
      <c r="HYB600" s="189"/>
      <c r="HYC600" s="189"/>
      <c r="HYD600" s="189"/>
      <c r="HYE600" s="189"/>
      <c r="HYF600" s="189"/>
      <c r="HYG600" s="189"/>
      <c r="HYH600" s="189"/>
      <c r="HYI600" s="189"/>
      <c r="HYJ600" s="189"/>
      <c r="HYK600" s="189"/>
      <c r="HYL600" s="189"/>
      <c r="HYM600" s="189"/>
      <c r="HYN600" s="189"/>
      <c r="HYO600" s="189"/>
      <c r="HYP600" s="189"/>
      <c r="HYQ600" s="189"/>
      <c r="HYR600" s="189"/>
      <c r="HYS600" s="189"/>
      <c r="HYT600" s="189"/>
      <c r="HYU600" s="189"/>
      <c r="HYV600" s="189"/>
      <c r="HYW600" s="189"/>
      <c r="HYX600" s="189"/>
      <c r="HYY600" s="189"/>
      <c r="HYZ600" s="189"/>
      <c r="HZA600" s="189"/>
      <c r="HZB600" s="189"/>
      <c r="HZC600" s="189"/>
      <c r="HZD600" s="189"/>
      <c r="HZE600" s="189"/>
      <c r="HZF600" s="189"/>
      <c r="HZG600" s="189"/>
      <c r="HZH600" s="189"/>
      <c r="HZI600" s="189"/>
      <c r="HZJ600" s="189"/>
      <c r="HZK600" s="189"/>
      <c r="HZL600" s="189"/>
      <c r="HZM600" s="189"/>
      <c r="HZN600" s="189"/>
      <c r="HZO600" s="189"/>
      <c r="HZP600" s="189"/>
      <c r="HZQ600" s="189"/>
      <c r="HZR600" s="189"/>
      <c r="HZS600" s="189"/>
      <c r="HZT600" s="189"/>
      <c r="HZU600" s="189"/>
      <c r="HZV600" s="189"/>
      <c r="HZW600" s="189"/>
      <c r="HZX600" s="189"/>
      <c r="HZY600" s="189"/>
      <c r="HZZ600" s="189"/>
      <c r="IAA600" s="189"/>
      <c r="IAB600" s="189"/>
      <c r="IAC600" s="189"/>
      <c r="IAD600" s="189"/>
      <c r="IAE600" s="189"/>
      <c r="IAF600" s="189"/>
      <c r="IAG600" s="189"/>
      <c r="IAH600" s="189"/>
      <c r="IAI600" s="189"/>
      <c r="IAJ600" s="189"/>
      <c r="IAK600" s="189"/>
      <c r="IAL600" s="189"/>
      <c r="IAM600" s="189"/>
      <c r="IAN600" s="189"/>
      <c r="IAO600" s="189"/>
      <c r="IAP600" s="189"/>
      <c r="IAQ600" s="189"/>
      <c r="IAR600" s="189"/>
      <c r="IAS600" s="189"/>
      <c r="IAT600" s="189"/>
      <c r="IAU600" s="189"/>
      <c r="IAV600" s="189"/>
      <c r="IAW600" s="189"/>
      <c r="IAX600" s="189"/>
      <c r="IAY600" s="189"/>
      <c r="IAZ600" s="189"/>
      <c r="IBA600" s="189"/>
      <c r="IBB600" s="189"/>
      <c r="IBC600" s="189"/>
      <c r="IBD600" s="189"/>
      <c r="IBE600" s="189"/>
      <c r="IBF600" s="189"/>
      <c r="IBG600" s="189"/>
      <c r="IBH600" s="189"/>
      <c r="IBI600" s="189"/>
      <c r="IBJ600" s="189"/>
      <c r="IBK600" s="189"/>
      <c r="IBL600" s="189"/>
      <c r="IBM600" s="189"/>
      <c r="IBN600" s="189"/>
      <c r="IBO600" s="189"/>
      <c r="IBP600" s="189"/>
      <c r="IBQ600" s="189"/>
      <c r="IBR600" s="189"/>
      <c r="IBS600" s="189"/>
      <c r="IBT600" s="189"/>
      <c r="IBU600" s="189"/>
      <c r="IBV600" s="189"/>
      <c r="IBW600" s="189"/>
      <c r="IBX600" s="189"/>
      <c r="IBY600" s="189"/>
      <c r="IBZ600" s="189"/>
      <c r="ICA600" s="189"/>
      <c r="ICB600" s="189"/>
      <c r="ICC600" s="189"/>
      <c r="ICD600" s="189"/>
      <c r="ICE600" s="189"/>
      <c r="ICF600" s="189"/>
      <c r="ICG600" s="189"/>
      <c r="ICH600" s="189"/>
      <c r="ICI600" s="189"/>
      <c r="ICJ600" s="189"/>
      <c r="ICK600" s="189"/>
      <c r="ICL600" s="189"/>
      <c r="ICM600" s="189"/>
      <c r="ICN600" s="189"/>
      <c r="ICO600" s="189"/>
      <c r="ICP600" s="189"/>
      <c r="ICQ600" s="189"/>
      <c r="ICR600" s="189"/>
      <c r="ICS600" s="189"/>
      <c r="ICT600" s="189"/>
      <c r="ICU600" s="189"/>
      <c r="ICV600" s="189"/>
      <c r="ICW600" s="189"/>
      <c r="ICX600" s="189"/>
      <c r="ICY600" s="189"/>
      <c r="ICZ600" s="189"/>
      <c r="IDA600" s="189"/>
      <c r="IDB600" s="189"/>
      <c r="IDC600" s="189"/>
      <c r="IDD600" s="189"/>
      <c r="IDE600" s="189"/>
      <c r="IDF600" s="189"/>
      <c r="IDG600" s="189"/>
      <c r="IDH600" s="189"/>
      <c r="IDI600" s="189"/>
      <c r="IDJ600" s="189"/>
      <c r="IDK600" s="189"/>
      <c r="IDL600" s="189"/>
      <c r="IDM600" s="189"/>
      <c r="IDN600" s="189"/>
      <c r="IDO600" s="189"/>
      <c r="IDP600" s="189"/>
      <c r="IDQ600" s="189"/>
      <c r="IDR600" s="189"/>
      <c r="IDS600" s="189"/>
      <c r="IDT600" s="189"/>
      <c r="IDU600" s="189"/>
      <c r="IDV600" s="189"/>
      <c r="IDW600" s="189"/>
      <c r="IDX600" s="189"/>
      <c r="IDY600" s="189"/>
      <c r="IDZ600" s="189"/>
      <c r="IEA600" s="189"/>
      <c r="IEB600" s="189"/>
      <c r="IEC600" s="189"/>
      <c r="IED600" s="189"/>
      <c r="IEE600" s="189"/>
      <c r="IEF600" s="189"/>
      <c r="IEG600" s="189"/>
      <c r="IEH600" s="189"/>
      <c r="IEI600" s="189"/>
      <c r="IEJ600" s="189"/>
      <c r="IEK600" s="189"/>
      <c r="IEL600" s="189"/>
      <c r="IEM600" s="189"/>
      <c r="IEN600" s="189"/>
      <c r="IEO600" s="189"/>
      <c r="IEP600" s="189"/>
      <c r="IEQ600" s="189"/>
      <c r="IER600" s="189"/>
      <c r="IES600" s="189"/>
      <c r="IET600" s="189"/>
      <c r="IEU600" s="189"/>
      <c r="IEV600" s="189"/>
      <c r="IEW600" s="189"/>
      <c r="IEX600" s="189"/>
      <c r="IEY600" s="189"/>
      <c r="IEZ600" s="189"/>
      <c r="IFA600" s="189"/>
      <c r="IFB600" s="189"/>
      <c r="IFC600" s="189"/>
      <c r="IFD600" s="189"/>
      <c r="IFE600" s="189"/>
      <c r="IFF600" s="189"/>
      <c r="IFG600" s="189"/>
      <c r="IFH600" s="189"/>
      <c r="IFI600" s="189"/>
      <c r="IFJ600" s="189"/>
      <c r="IFK600" s="189"/>
      <c r="IFL600" s="189"/>
      <c r="IFM600" s="189"/>
      <c r="IFN600" s="189"/>
      <c r="IFO600" s="189"/>
      <c r="IFP600" s="189"/>
      <c r="IFQ600" s="189"/>
      <c r="IFR600" s="189"/>
      <c r="IFS600" s="189"/>
      <c r="IFT600" s="189"/>
      <c r="IFU600" s="189"/>
      <c r="IFV600" s="189"/>
      <c r="IFW600" s="189"/>
      <c r="IFX600" s="189"/>
      <c r="IFY600" s="189"/>
      <c r="IFZ600" s="189"/>
      <c r="IGA600" s="189"/>
      <c r="IGB600" s="189"/>
      <c r="IGC600" s="189"/>
      <c r="IGD600" s="189"/>
      <c r="IGE600" s="189"/>
      <c r="IGF600" s="189"/>
      <c r="IGG600" s="189"/>
      <c r="IGH600" s="189"/>
      <c r="IGI600" s="189"/>
      <c r="IGJ600" s="189"/>
      <c r="IGK600" s="189"/>
      <c r="IGL600" s="189"/>
      <c r="IGM600" s="189"/>
      <c r="IGN600" s="189"/>
      <c r="IGO600" s="189"/>
      <c r="IGP600" s="189"/>
      <c r="IGQ600" s="189"/>
      <c r="IGR600" s="189"/>
      <c r="IGS600" s="189"/>
      <c r="IGT600" s="189"/>
      <c r="IGU600" s="189"/>
      <c r="IGV600" s="189"/>
      <c r="IGW600" s="189"/>
      <c r="IGX600" s="189"/>
      <c r="IGY600" s="189"/>
      <c r="IGZ600" s="189"/>
      <c r="IHA600" s="189"/>
      <c r="IHB600" s="189"/>
      <c r="IHC600" s="189"/>
      <c r="IHD600" s="189"/>
      <c r="IHE600" s="189"/>
      <c r="IHF600" s="189"/>
      <c r="IHG600" s="189"/>
      <c r="IHH600" s="189"/>
      <c r="IHI600" s="189"/>
      <c r="IHJ600" s="189"/>
      <c r="IHK600" s="189"/>
      <c r="IHL600" s="189"/>
      <c r="IHM600" s="189"/>
      <c r="IHN600" s="189"/>
      <c r="IHO600" s="189"/>
      <c r="IHP600" s="189"/>
      <c r="IHQ600" s="189"/>
      <c r="IHR600" s="189"/>
      <c r="IHS600" s="189"/>
      <c r="IHT600" s="189"/>
      <c r="IHU600" s="189"/>
      <c r="IHV600" s="189"/>
      <c r="IHW600" s="189"/>
      <c r="IHX600" s="189"/>
      <c r="IHY600" s="189"/>
      <c r="IHZ600" s="189"/>
      <c r="IIA600" s="189"/>
      <c r="IIB600" s="189"/>
      <c r="IIC600" s="189"/>
      <c r="IID600" s="189"/>
      <c r="IIE600" s="189"/>
      <c r="IIF600" s="189"/>
      <c r="IIG600" s="189"/>
      <c r="IIH600" s="189"/>
      <c r="III600" s="189"/>
      <c r="IIJ600" s="189"/>
      <c r="IIK600" s="189"/>
      <c r="IIL600" s="189"/>
      <c r="IIM600" s="189"/>
      <c r="IIN600" s="189"/>
      <c r="IIO600" s="189"/>
      <c r="IIP600" s="189"/>
      <c r="IIQ600" s="189"/>
      <c r="IIR600" s="189"/>
      <c r="IIS600" s="189"/>
      <c r="IIT600" s="189"/>
      <c r="IIU600" s="189"/>
      <c r="IIV600" s="189"/>
      <c r="IIW600" s="189"/>
      <c r="IIX600" s="189"/>
      <c r="IIY600" s="189"/>
      <c r="IIZ600" s="189"/>
      <c r="IJA600" s="189"/>
      <c r="IJB600" s="189"/>
      <c r="IJC600" s="189"/>
      <c r="IJD600" s="189"/>
      <c r="IJE600" s="189"/>
      <c r="IJF600" s="189"/>
      <c r="IJG600" s="189"/>
      <c r="IJH600" s="189"/>
      <c r="IJI600" s="189"/>
      <c r="IJJ600" s="189"/>
      <c r="IJK600" s="189"/>
      <c r="IJL600" s="189"/>
      <c r="IJM600" s="189"/>
      <c r="IJN600" s="189"/>
      <c r="IJO600" s="189"/>
      <c r="IJP600" s="189"/>
      <c r="IJQ600" s="189"/>
      <c r="IJR600" s="189"/>
      <c r="IJS600" s="189"/>
      <c r="IJT600" s="189"/>
      <c r="IJU600" s="189"/>
      <c r="IJV600" s="189"/>
      <c r="IJW600" s="189"/>
      <c r="IJX600" s="189"/>
      <c r="IJY600" s="189"/>
      <c r="IJZ600" s="189"/>
      <c r="IKA600" s="189"/>
      <c r="IKB600" s="189"/>
      <c r="IKC600" s="189"/>
      <c r="IKD600" s="189"/>
      <c r="IKE600" s="189"/>
      <c r="IKF600" s="189"/>
      <c r="IKG600" s="189"/>
      <c r="IKH600" s="189"/>
      <c r="IKI600" s="189"/>
      <c r="IKJ600" s="189"/>
      <c r="IKK600" s="189"/>
      <c r="IKL600" s="189"/>
      <c r="IKM600" s="189"/>
      <c r="IKN600" s="189"/>
      <c r="IKO600" s="189"/>
      <c r="IKP600" s="189"/>
      <c r="IKQ600" s="189"/>
      <c r="IKR600" s="189"/>
      <c r="IKS600" s="189"/>
      <c r="IKT600" s="189"/>
      <c r="IKU600" s="189"/>
      <c r="IKV600" s="189"/>
      <c r="IKW600" s="189"/>
      <c r="IKX600" s="189"/>
      <c r="IKY600" s="189"/>
      <c r="IKZ600" s="189"/>
      <c r="ILA600" s="189"/>
      <c r="ILB600" s="189"/>
      <c r="ILC600" s="189"/>
      <c r="ILD600" s="189"/>
      <c r="ILE600" s="189"/>
      <c r="ILF600" s="189"/>
      <c r="ILG600" s="189"/>
      <c r="ILH600" s="189"/>
      <c r="ILI600" s="189"/>
      <c r="ILJ600" s="189"/>
      <c r="ILK600" s="189"/>
      <c r="ILL600" s="189"/>
      <c r="ILM600" s="189"/>
      <c r="ILN600" s="189"/>
      <c r="ILO600" s="189"/>
      <c r="ILP600" s="189"/>
      <c r="ILQ600" s="189"/>
      <c r="ILR600" s="189"/>
      <c r="ILS600" s="189"/>
      <c r="ILT600" s="189"/>
      <c r="ILU600" s="189"/>
      <c r="ILV600" s="189"/>
      <c r="ILW600" s="189"/>
      <c r="ILX600" s="189"/>
      <c r="ILY600" s="189"/>
      <c r="ILZ600" s="189"/>
      <c r="IMA600" s="189"/>
      <c r="IMB600" s="189"/>
      <c r="IMC600" s="189"/>
      <c r="IMD600" s="189"/>
      <c r="IME600" s="189"/>
      <c r="IMF600" s="189"/>
      <c r="IMG600" s="189"/>
      <c r="IMH600" s="189"/>
      <c r="IMI600" s="189"/>
      <c r="IMJ600" s="189"/>
      <c r="IMK600" s="189"/>
      <c r="IML600" s="189"/>
      <c r="IMM600" s="189"/>
      <c r="IMN600" s="189"/>
      <c r="IMO600" s="189"/>
      <c r="IMP600" s="189"/>
      <c r="IMQ600" s="189"/>
      <c r="IMR600" s="189"/>
      <c r="IMS600" s="189"/>
      <c r="IMT600" s="189"/>
      <c r="IMU600" s="189"/>
      <c r="IMV600" s="189"/>
      <c r="IMW600" s="189"/>
      <c r="IMX600" s="189"/>
      <c r="IMY600" s="189"/>
      <c r="IMZ600" s="189"/>
      <c r="INA600" s="189"/>
      <c r="INB600" s="189"/>
      <c r="INC600" s="189"/>
      <c r="IND600" s="189"/>
      <c r="INE600" s="189"/>
      <c r="INF600" s="189"/>
      <c r="ING600" s="189"/>
      <c r="INH600" s="189"/>
      <c r="INI600" s="189"/>
      <c r="INJ600" s="189"/>
      <c r="INK600" s="189"/>
      <c r="INL600" s="189"/>
      <c r="INM600" s="189"/>
      <c r="INN600" s="189"/>
      <c r="INO600" s="189"/>
      <c r="INP600" s="189"/>
      <c r="INQ600" s="189"/>
      <c r="INR600" s="189"/>
      <c r="INS600" s="189"/>
      <c r="INT600" s="189"/>
      <c r="INU600" s="189"/>
      <c r="INV600" s="189"/>
      <c r="INW600" s="189"/>
      <c r="INX600" s="189"/>
      <c r="INY600" s="189"/>
      <c r="INZ600" s="189"/>
      <c r="IOA600" s="189"/>
      <c r="IOB600" s="189"/>
      <c r="IOC600" s="189"/>
      <c r="IOD600" s="189"/>
      <c r="IOE600" s="189"/>
      <c r="IOF600" s="189"/>
      <c r="IOG600" s="189"/>
      <c r="IOH600" s="189"/>
      <c r="IOI600" s="189"/>
      <c r="IOJ600" s="189"/>
      <c r="IOK600" s="189"/>
      <c r="IOL600" s="189"/>
      <c r="IOM600" s="189"/>
      <c r="ION600" s="189"/>
      <c r="IOO600" s="189"/>
      <c r="IOP600" s="189"/>
      <c r="IOQ600" s="189"/>
      <c r="IOR600" s="189"/>
      <c r="IOS600" s="189"/>
      <c r="IOT600" s="189"/>
      <c r="IOU600" s="189"/>
      <c r="IOV600" s="189"/>
      <c r="IOW600" s="189"/>
      <c r="IOX600" s="189"/>
      <c r="IOY600" s="189"/>
      <c r="IOZ600" s="189"/>
      <c r="IPA600" s="189"/>
      <c r="IPB600" s="189"/>
      <c r="IPC600" s="189"/>
      <c r="IPD600" s="189"/>
      <c r="IPE600" s="189"/>
      <c r="IPF600" s="189"/>
      <c r="IPG600" s="189"/>
      <c r="IPH600" s="189"/>
      <c r="IPI600" s="189"/>
      <c r="IPJ600" s="189"/>
      <c r="IPK600" s="189"/>
      <c r="IPL600" s="189"/>
      <c r="IPM600" s="189"/>
      <c r="IPN600" s="189"/>
      <c r="IPO600" s="189"/>
      <c r="IPP600" s="189"/>
      <c r="IPQ600" s="189"/>
      <c r="IPR600" s="189"/>
      <c r="IPS600" s="189"/>
      <c r="IPT600" s="189"/>
      <c r="IPU600" s="189"/>
      <c r="IPV600" s="189"/>
      <c r="IPW600" s="189"/>
      <c r="IPX600" s="189"/>
      <c r="IPY600" s="189"/>
      <c r="IPZ600" s="189"/>
      <c r="IQA600" s="189"/>
      <c r="IQB600" s="189"/>
      <c r="IQC600" s="189"/>
      <c r="IQD600" s="189"/>
      <c r="IQE600" s="189"/>
      <c r="IQF600" s="189"/>
      <c r="IQG600" s="189"/>
      <c r="IQH600" s="189"/>
      <c r="IQI600" s="189"/>
      <c r="IQJ600" s="189"/>
      <c r="IQK600" s="189"/>
      <c r="IQL600" s="189"/>
      <c r="IQM600" s="189"/>
      <c r="IQN600" s="189"/>
      <c r="IQO600" s="189"/>
      <c r="IQP600" s="189"/>
      <c r="IQQ600" s="189"/>
      <c r="IQR600" s="189"/>
      <c r="IQS600" s="189"/>
      <c r="IQT600" s="189"/>
      <c r="IQU600" s="189"/>
      <c r="IQV600" s="189"/>
      <c r="IQW600" s="189"/>
      <c r="IQX600" s="189"/>
      <c r="IQY600" s="189"/>
      <c r="IQZ600" s="189"/>
      <c r="IRA600" s="189"/>
      <c r="IRB600" s="189"/>
      <c r="IRC600" s="189"/>
      <c r="IRD600" s="189"/>
      <c r="IRE600" s="189"/>
      <c r="IRF600" s="189"/>
      <c r="IRG600" s="189"/>
      <c r="IRH600" s="189"/>
      <c r="IRI600" s="189"/>
      <c r="IRJ600" s="189"/>
      <c r="IRK600" s="189"/>
      <c r="IRL600" s="189"/>
      <c r="IRM600" s="189"/>
      <c r="IRN600" s="189"/>
      <c r="IRO600" s="189"/>
      <c r="IRP600" s="189"/>
      <c r="IRQ600" s="189"/>
      <c r="IRR600" s="189"/>
      <c r="IRS600" s="189"/>
      <c r="IRT600" s="189"/>
      <c r="IRU600" s="189"/>
      <c r="IRV600" s="189"/>
      <c r="IRW600" s="189"/>
      <c r="IRX600" s="189"/>
      <c r="IRY600" s="189"/>
      <c r="IRZ600" s="189"/>
      <c r="ISA600" s="189"/>
      <c r="ISB600" s="189"/>
      <c r="ISC600" s="189"/>
      <c r="ISD600" s="189"/>
      <c r="ISE600" s="189"/>
      <c r="ISF600" s="189"/>
      <c r="ISG600" s="189"/>
      <c r="ISH600" s="189"/>
      <c r="ISI600" s="189"/>
      <c r="ISJ600" s="189"/>
      <c r="ISK600" s="189"/>
      <c r="ISL600" s="189"/>
      <c r="ISM600" s="189"/>
      <c r="ISN600" s="189"/>
      <c r="ISO600" s="189"/>
      <c r="ISP600" s="189"/>
      <c r="ISQ600" s="189"/>
      <c r="ISR600" s="189"/>
      <c r="ISS600" s="189"/>
      <c r="IST600" s="189"/>
      <c r="ISU600" s="189"/>
      <c r="ISV600" s="189"/>
      <c r="ISW600" s="189"/>
      <c r="ISX600" s="189"/>
      <c r="ISY600" s="189"/>
      <c r="ISZ600" s="189"/>
      <c r="ITA600" s="189"/>
      <c r="ITB600" s="189"/>
      <c r="ITC600" s="189"/>
      <c r="ITD600" s="189"/>
      <c r="ITE600" s="189"/>
      <c r="ITF600" s="189"/>
      <c r="ITG600" s="189"/>
      <c r="ITH600" s="189"/>
      <c r="ITI600" s="189"/>
      <c r="ITJ600" s="189"/>
      <c r="ITK600" s="189"/>
      <c r="ITL600" s="189"/>
      <c r="ITM600" s="189"/>
      <c r="ITN600" s="189"/>
      <c r="ITO600" s="189"/>
      <c r="ITP600" s="189"/>
      <c r="ITQ600" s="189"/>
      <c r="ITR600" s="189"/>
      <c r="ITS600" s="189"/>
      <c r="ITT600" s="189"/>
      <c r="ITU600" s="189"/>
      <c r="ITV600" s="189"/>
      <c r="ITW600" s="189"/>
      <c r="ITX600" s="189"/>
      <c r="ITY600" s="189"/>
      <c r="ITZ600" s="189"/>
      <c r="IUA600" s="189"/>
      <c r="IUB600" s="189"/>
      <c r="IUC600" s="189"/>
      <c r="IUD600" s="189"/>
      <c r="IUE600" s="189"/>
      <c r="IUF600" s="189"/>
      <c r="IUG600" s="189"/>
      <c r="IUH600" s="189"/>
      <c r="IUI600" s="189"/>
      <c r="IUJ600" s="189"/>
      <c r="IUK600" s="189"/>
      <c r="IUL600" s="189"/>
      <c r="IUM600" s="189"/>
      <c r="IUN600" s="189"/>
      <c r="IUO600" s="189"/>
      <c r="IUP600" s="189"/>
      <c r="IUQ600" s="189"/>
      <c r="IUR600" s="189"/>
      <c r="IUS600" s="189"/>
      <c r="IUT600" s="189"/>
      <c r="IUU600" s="189"/>
      <c r="IUV600" s="189"/>
      <c r="IUW600" s="189"/>
      <c r="IUX600" s="189"/>
      <c r="IUY600" s="189"/>
      <c r="IUZ600" s="189"/>
      <c r="IVA600" s="189"/>
      <c r="IVB600" s="189"/>
      <c r="IVC600" s="189"/>
      <c r="IVD600" s="189"/>
      <c r="IVE600" s="189"/>
      <c r="IVF600" s="189"/>
      <c r="IVG600" s="189"/>
      <c r="IVH600" s="189"/>
      <c r="IVI600" s="189"/>
      <c r="IVJ600" s="189"/>
      <c r="IVK600" s="189"/>
      <c r="IVL600" s="189"/>
      <c r="IVM600" s="189"/>
      <c r="IVN600" s="189"/>
      <c r="IVO600" s="189"/>
      <c r="IVP600" s="189"/>
      <c r="IVQ600" s="189"/>
      <c r="IVR600" s="189"/>
      <c r="IVS600" s="189"/>
      <c r="IVT600" s="189"/>
      <c r="IVU600" s="189"/>
      <c r="IVV600" s="189"/>
      <c r="IVW600" s="189"/>
      <c r="IVX600" s="189"/>
      <c r="IVY600" s="189"/>
      <c r="IVZ600" s="189"/>
      <c r="IWA600" s="189"/>
      <c r="IWB600" s="189"/>
      <c r="IWC600" s="189"/>
      <c r="IWD600" s="189"/>
      <c r="IWE600" s="189"/>
      <c r="IWF600" s="189"/>
      <c r="IWG600" s="189"/>
      <c r="IWH600" s="189"/>
      <c r="IWI600" s="189"/>
      <c r="IWJ600" s="189"/>
      <c r="IWK600" s="189"/>
      <c r="IWL600" s="189"/>
      <c r="IWM600" s="189"/>
      <c r="IWN600" s="189"/>
      <c r="IWO600" s="189"/>
      <c r="IWP600" s="189"/>
      <c r="IWQ600" s="189"/>
      <c r="IWR600" s="189"/>
      <c r="IWS600" s="189"/>
      <c r="IWT600" s="189"/>
      <c r="IWU600" s="189"/>
      <c r="IWV600" s="189"/>
      <c r="IWW600" s="189"/>
      <c r="IWX600" s="189"/>
      <c r="IWY600" s="189"/>
      <c r="IWZ600" s="189"/>
      <c r="IXA600" s="189"/>
      <c r="IXB600" s="189"/>
      <c r="IXC600" s="189"/>
      <c r="IXD600" s="189"/>
      <c r="IXE600" s="189"/>
      <c r="IXF600" s="189"/>
      <c r="IXG600" s="189"/>
      <c r="IXH600" s="189"/>
      <c r="IXI600" s="189"/>
      <c r="IXJ600" s="189"/>
      <c r="IXK600" s="189"/>
      <c r="IXL600" s="189"/>
      <c r="IXM600" s="189"/>
      <c r="IXN600" s="189"/>
      <c r="IXO600" s="189"/>
      <c r="IXP600" s="189"/>
      <c r="IXQ600" s="189"/>
      <c r="IXR600" s="189"/>
      <c r="IXS600" s="189"/>
      <c r="IXT600" s="189"/>
      <c r="IXU600" s="189"/>
      <c r="IXV600" s="189"/>
      <c r="IXW600" s="189"/>
      <c r="IXX600" s="189"/>
      <c r="IXY600" s="189"/>
      <c r="IXZ600" s="189"/>
      <c r="IYA600" s="189"/>
      <c r="IYB600" s="189"/>
      <c r="IYC600" s="189"/>
      <c r="IYD600" s="189"/>
      <c r="IYE600" s="189"/>
      <c r="IYF600" s="189"/>
      <c r="IYG600" s="189"/>
      <c r="IYH600" s="189"/>
      <c r="IYI600" s="189"/>
      <c r="IYJ600" s="189"/>
      <c r="IYK600" s="189"/>
      <c r="IYL600" s="189"/>
      <c r="IYM600" s="189"/>
      <c r="IYN600" s="189"/>
      <c r="IYO600" s="189"/>
      <c r="IYP600" s="189"/>
      <c r="IYQ600" s="189"/>
      <c r="IYR600" s="189"/>
      <c r="IYS600" s="189"/>
      <c r="IYT600" s="189"/>
      <c r="IYU600" s="189"/>
      <c r="IYV600" s="189"/>
      <c r="IYW600" s="189"/>
      <c r="IYX600" s="189"/>
      <c r="IYY600" s="189"/>
      <c r="IYZ600" s="189"/>
      <c r="IZA600" s="189"/>
      <c r="IZB600" s="189"/>
      <c r="IZC600" s="189"/>
      <c r="IZD600" s="189"/>
      <c r="IZE600" s="189"/>
      <c r="IZF600" s="189"/>
      <c r="IZG600" s="189"/>
      <c r="IZH600" s="189"/>
      <c r="IZI600" s="189"/>
      <c r="IZJ600" s="189"/>
      <c r="IZK600" s="189"/>
      <c r="IZL600" s="189"/>
      <c r="IZM600" s="189"/>
      <c r="IZN600" s="189"/>
      <c r="IZO600" s="189"/>
      <c r="IZP600" s="189"/>
      <c r="IZQ600" s="189"/>
      <c r="IZR600" s="189"/>
      <c r="IZS600" s="189"/>
      <c r="IZT600" s="189"/>
      <c r="IZU600" s="189"/>
      <c r="IZV600" s="189"/>
      <c r="IZW600" s="189"/>
      <c r="IZX600" s="189"/>
      <c r="IZY600" s="189"/>
      <c r="IZZ600" s="189"/>
      <c r="JAA600" s="189"/>
      <c r="JAB600" s="189"/>
      <c r="JAC600" s="189"/>
      <c r="JAD600" s="189"/>
      <c r="JAE600" s="189"/>
      <c r="JAF600" s="189"/>
      <c r="JAG600" s="189"/>
      <c r="JAH600" s="189"/>
      <c r="JAI600" s="189"/>
      <c r="JAJ600" s="189"/>
      <c r="JAK600" s="189"/>
      <c r="JAL600" s="189"/>
      <c r="JAM600" s="189"/>
      <c r="JAN600" s="189"/>
      <c r="JAO600" s="189"/>
      <c r="JAP600" s="189"/>
      <c r="JAQ600" s="189"/>
      <c r="JAR600" s="189"/>
      <c r="JAS600" s="189"/>
      <c r="JAT600" s="189"/>
      <c r="JAU600" s="189"/>
      <c r="JAV600" s="189"/>
      <c r="JAW600" s="189"/>
      <c r="JAX600" s="189"/>
      <c r="JAY600" s="189"/>
      <c r="JAZ600" s="189"/>
      <c r="JBA600" s="189"/>
      <c r="JBB600" s="189"/>
      <c r="JBC600" s="189"/>
      <c r="JBD600" s="189"/>
      <c r="JBE600" s="189"/>
      <c r="JBF600" s="189"/>
      <c r="JBG600" s="189"/>
      <c r="JBH600" s="189"/>
      <c r="JBI600" s="189"/>
      <c r="JBJ600" s="189"/>
      <c r="JBK600" s="189"/>
      <c r="JBL600" s="189"/>
      <c r="JBM600" s="189"/>
      <c r="JBN600" s="189"/>
      <c r="JBO600" s="189"/>
      <c r="JBP600" s="189"/>
      <c r="JBQ600" s="189"/>
      <c r="JBR600" s="189"/>
      <c r="JBS600" s="189"/>
      <c r="JBT600" s="189"/>
      <c r="JBU600" s="189"/>
      <c r="JBV600" s="189"/>
      <c r="JBW600" s="189"/>
      <c r="JBX600" s="189"/>
      <c r="JBY600" s="189"/>
      <c r="JBZ600" s="189"/>
      <c r="JCA600" s="189"/>
      <c r="JCB600" s="189"/>
      <c r="JCC600" s="189"/>
      <c r="JCD600" s="189"/>
      <c r="JCE600" s="189"/>
      <c r="JCF600" s="189"/>
      <c r="JCG600" s="189"/>
      <c r="JCH600" s="189"/>
      <c r="JCI600" s="189"/>
      <c r="JCJ600" s="189"/>
      <c r="JCK600" s="189"/>
      <c r="JCL600" s="189"/>
      <c r="JCM600" s="189"/>
      <c r="JCN600" s="189"/>
      <c r="JCO600" s="189"/>
      <c r="JCP600" s="189"/>
      <c r="JCQ600" s="189"/>
      <c r="JCR600" s="189"/>
      <c r="JCS600" s="189"/>
      <c r="JCT600" s="189"/>
      <c r="JCU600" s="189"/>
      <c r="JCV600" s="189"/>
      <c r="JCW600" s="189"/>
      <c r="JCX600" s="189"/>
      <c r="JCY600" s="189"/>
      <c r="JCZ600" s="189"/>
      <c r="JDA600" s="189"/>
      <c r="JDB600" s="189"/>
      <c r="JDC600" s="189"/>
      <c r="JDD600" s="189"/>
      <c r="JDE600" s="189"/>
      <c r="JDF600" s="189"/>
      <c r="JDG600" s="189"/>
      <c r="JDH600" s="189"/>
      <c r="JDI600" s="189"/>
      <c r="JDJ600" s="189"/>
      <c r="JDK600" s="189"/>
      <c r="JDL600" s="189"/>
      <c r="JDM600" s="189"/>
      <c r="JDN600" s="189"/>
      <c r="JDO600" s="189"/>
      <c r="JDP600" s="189"/>
      <c r="JDQ600" s="189"/>
      <c r="JDR600" s="189"/>
      <c r="JDS600" s="189"/>
      <c r="JDT600" s="189"/>
      <c r="JDU600" s="189"/>
      <c r="JDV600" s="189"/>
      <c r="JDW600" s="189"/>
      <c r="JDX600" s="189"/>
      <c r="JDY600" s="189"/>
      <c r="JDZ600" s="189"/>
      <c r="JEA600" s="189"/>
      <c r="JEB600" s="189"/>
      <c r="JEC600" s="189"/>
      <c r="JED600" s="189"/>
      <c r="JEE600" s="189"/>
      <c r="JEF600" s="189"/>
      <c r="JEG600" s="189"/>
      <c r="JEH600" s="189"/>
      <c r="JEI600" s="189"/>
      <c r="JEJ600" s="189"/>
      <c r="JEK600" s="189"/>
      <c r="JEL600" s="189"/>
      <c r="JEM600" s="189"/>
      <c r="JEN600" s="189"/>
      <c r="JEO600" s="189"/>
      <c r="JEP600" s="189"/>
      <c r="JEQ600" s="189"/>
      <c r="JER600" s="189"/>
      <c r="JES600" s="189"/>
      <c r="JET600" s="189"/>
      <c r="JEU600" s="189"/>
      <c r="JEV600" s="189"/>
      <c r="JEW600" s="189"/>
      <c r="JEX600" s="189"/>
      <c r="JEY600" s="189"/>
      <c r="JEZ600" s="189"/>
      <c r="JFA600" s="189"/>
      <c r="JFB600" s="189"/>
      <c r="JFC600" s="189"/>
      <c r="JFD600" s="189"/>
      <c r="JFE600" s="189"/>
      <c r="JFF600" s="189"/>
      <c r="JFG600" s="189"/>
      <c r="JFH600" s="189"/>
      <c r="JFI600" s="189"/>
      <c r="JFJ600" s="189"/>
      <c r="JFK600" s="189"/>
      <c r="JFL600" s="189"/>
      <c r="JFM600" s="189"/>
      <c r="JFN600" s="189"/>
      <c r="JFO600" s="189"/>
      <c r="JFP600" s="189"/>
      <c r="JFQ600" s="189"/>
      <c r="JFR600" s="189"/>
      <c r="JFS600" s="189"/>
      <c r="JFT600" s="189"/>
      <c r="JFU600" s="189"/>
      <c r="JFV600" s="189"/>
      <c r="JFW600" s="189"/>
      <c r="JFX600" s="189"/>
      <c r="JFY600" s="189"/>
      <c r="JFZ600" s="189"/>
      <c r="JGA600" s="189"/>
      <c r="JGB600" s="189"/>
      <c r="JGC600" s="189"/>
      <c r="JGD600" s="189"/>
      <c r="JGE600" s="189"/>
      <c r="JGF600" s="189"/>
      <c r="JGG600" s="189"/>
      <c r="JGH600" s="189"/>
      <c r="JGI600" s="189"/>
      <c r="JGJ600" s="189"/>
      <c r="JGK600" s="189"/>
      <c r="JGL600" s="189"/>
      <c r="JGM600" s="189"/>
      <c r="JGN600" s="189"/>
      <c r="JGO600" s="189"/>
      <c r="JGP600" s="189"/>
      <c r="JGQ600" s="189"/>
      <c r="JGR600" s="189"/>
      <c r="JGS600" s="189"/>
      <c r="JGT600" s="189"/>
      <c r="JGU600" s="189"/>
      <c r="JGV600" s="189"/>
      <c r="JGW600" s="189"/>
      <c r="JGX600" s="189"/>
      <c r="JGY600" s="189"/>
      <c r="JGZ600" s="189"/>
      <c r="JHA600" s="189"/>
      <c r="JHB600" s="189"/>
      <c r="JHC600" s="189"/>
      <c r="JHD600" s="189"/>
      <c r="JHE600" s="189"/>
      <c r="JHF600" s="189"/>
      <c r="JHG600" s="189"/>
      <c r="JHH600" s="189"/>
      <c r="JHI600" s="189"/>
      <c r="JHJ600" s="189"/>
      <c r="JHK600" s="189"/>
      <c r="JHL600" s="189"/>
      <c r="JHM600" s="189"/>
      <c r="JHN600" s="189"/>
      <c r="JHO600" s="189"/>
      <c r="JHP600" s="189"/>
      <c r="JHQ600" s="189"/>
      <c r="JHR600" s="189"/>
      <c r="JHS600" s="189"/>
      <c r="JHT600" s="189"/>
      <c r="JHU600" s="189"/>
      <c r="JHV600" s="189"/>
      <c r="JHW600" s="189"/>
      <c r="JHX600" s="189"/>
      <c r="JHY600" s="189"/>
      <c r="JHZ600" s="189"/>
      <c r="JIA600" s="189"/>
      <c r="JIB600" s="189"/>
      <c r="JIC600" s="189"/>
      <c r="JID600" s="189"/>
      <c r="JIE600" s="189"/>
      <c r="JIF600" s="189"/>
      <c r="JIG600" s="189"/>
      <c r="JIH600" s="189"/>
      <c r="JII600" s="189"/>
      <c r="JIJ600" s="189"/>
      <c r="JIK600" s="189"/>
      <c r="JIL600" s="189"/>
      <c r="JIM600" s="189"/>
      <c r="JIN600" s="189"/>
      <c r="JIO600" s="189"/>
      <c r="JIP600" s="189"/>
      <c r="JIQ600" s="189"/>
      <c r="JIR600" s="189"/>
      <c r="JIS600" s="189"/>
      <c r="JIT600" s="189"/>
      <c r="JIU600" s="189"/>
      <c r="JIV600" s="189"/>
      <c r="JIW600" s="189"/>
      <c r="JIX600" s="189"/>
      <c r="JIY600" s="189"/>
      <c r="JIZ600" s="189"/>
      <c r="JJA600" s="189"/>
      <c r="JJB600" s="189"/>
      <c r="JJC600" s="189"/>
      <c r="JJD600" s="189"/>
      <c r="JJE600" s="189"/>
      <c r="JJF600" s="189"/>
      <c r="JJG600" s="189"/>
      <c r="JJH600" s="189"/>
      <c r="JJI600" s="189"/>
      <c r="JJJ600" s="189"/>
      <c r="JJK600" s="189"/>
      <c r="JJL600" s="189"/>
      <c r="JJM600" s="189"/>
      <c r="JJN600" s="189"/>
      <c r="JJO600" s="189"/>
      <c r="JJP600" s="189"/>
      <c r="JJQ600" s="189"/>
      <c r="JJR600" s="189"/>
      <c r="JJS600" s="189"/>
      <c r="JJT600" s="189"/>
      <c r="JJU600" s="189"/>
      <c r="JJV600" s="189"/>
      <c r="JJW600" s="189"/>
      <c r="JJX600" s="189"/>
      <c r="JJY600" s="189"/>
      <c r="JJZ600" s="189"/>
      <c r="JKA600" s="189"/>
      <c r="JKB600" s="189"/>
      <c r="JKC600" s="189"/>
      <c r="JKD600" s="189"/>
      <c r="JKE600" s="189"/>
      <c r="JKF600" s="189"/>
      <c r="JKG600" s="189"/>
      <c r="JKH600" s="189"/>
      <c r="JKI600" s="189"/>
      <c r="JKJ600" s="189"/>
      <c r="JKK600" s="189"/>
      <c r="JKL600" s="189"/>
      <c r="JKM600" s="189"/>
      <c r="JKN600" s="189"/>
      <c r="JKO600" s="189"/>
      <c r="JKP600" s="189"/>
      <c r="JKQ600" s="189"/>
      <c r="JKR600" s="189"/>
      <c r="JKS600" s="189"/>
      <c r="JKT600" s="189"/>
      <c r="JKU600" s="189"/>
      <c r="JKV600" s="189"/>
      <c r="JKW600" s="189"/>
      <c r="JKX600" s="189"/>
      <c r="JKY600" s="189"/>
      <c r="JKZ600" s="189"/>
      <c r="JLA600" s="189"/>
      <c r="JLB600" s="189"/>
      <c r="JLC600" s="189"/>
      <c r="JLD600" s="189"/>
      <c r="JLE600" s="189"/>
      <c r="JLF600" s="189"/>
      <c r="JLG600" s="189"/>
      <c r="JLH600" s="189"/>
      <c r="JLI600" s="189"/>
      <c r="JLJ600" s="189"/>
      <c r="JLK600" s="189"/>
      <c r="JLL600" s="189"/>
      <c r="JLM600" s="189"/>
      <c r="JLN600" s="189"/>
      <c r="JLO600" s="189"/>
      <c r="JLP600" s="189"/>
      <c r="JLQ600" s="189"/>
      <c r="JLR600" s="189"/>
      <c r="JLS600" s="189"/>
      <c r="JLT600" s="189"/>
      <c r="JLU600" s="189"/>
      <c r="JLV600" s="189"/>
      <c r="JLW600" s="189"/>
      <c r="JLX600" s="189"/>
      <c r="JLY600" s="189"/>
      <c r="JLZ600" s="189"/>
      <c r="JMA600" s="189"/>
      <c r="JMB600" s="189"/>
      <c r="JMC600" s="189"/>
      <c r="JMD600" s="189"/>
      <c r="JME600" s="189"/>
      <c r="JMF600" s="189"/>
      <c r="JMG600" s="189"/>
      <c r="JMH600" s="189"/>
      <c r="JMI600" s="189"/>
      <c r="JMJ600" s="189"/>
      <c r="JMK600" s="189"/>
      <c r="JML600" s="189"/>
      <c r="JMM600" s="189"/>
      <c r="JMN600" s="189"/>
      <c r="JMO600" s="189"/>
      <c r="JMP600" s="189"/>
      <c r="JMQ600" s="189"/>
      <c r="JMR600" s="189"/>
      <c r="JMS600" s="189"/>
      <c r="JMT600" s="189"/>
      <c r="JMU600" s="189"/>
      <c r="JMV600" s="189"/>
      <c r="JMW600" s="189"/>
      <c r="JMX600" s="189"/>
      <c r="JMY600" s="189"/>
      <c r="JMZ600" s="189"/>
      <c r="JNA600" s="189"/>
      <c r="JNB600" s="189"/>
      <c r="JNC600" s="189"/>
      <c r="JND600" s="189"/>
      <c r="JNE600" s="189"/>
      <c r="JNF600" s="189"/>
      <c r="JNG600" s="189"/>
      <c r="JNH600" s="189"/>
      <c r="JNI600" s="189"/>
      <c r="JNJ600" s="189"/>
      <c r="JNK600" s="189"/>
      <c r="JNL600" s="189"/>
      <c r="JNM600" s="189"/>
      <c r="JNN600" s="189"/>
      <c r="JNO600" s="189"/>
      <c r="JNP600" s="189"/>
      <c r="JNQ600" s="189"/>
      <c r="JNR600" s="189"/>
      <c r="JNS600" s="189"/>
      <c r="JNT600" s="189"/>
      <c r="JNU600" s="189"/>
      <c r="JNV600" s="189"/>
      <c r="JNW600" s="189"/>
      <c r="JNX600" s="189"/>
      <c r="JNY600" s="189"/>
      <c r="JNZ600" s="189"/>
      <c r="JOA600" s="189"/>
      <c r="JOB600" s="189"/>
      <c r="JOC600" s="189"/>
      <c r="JOD600" s="189"/>
      <c r="JOE600" s="189"/>
      <c r="JOF600" s="189"/>
      <c r="JOG600" s="189"/>
      <c r="JOH600" s="189"/>
      <c r="JOI600" s="189"/>
      <c r="JOJ600" s="189"/>
      <c r="JOK600" s="189"/>
      <c r="JOL600" s="189"/>
      <c r="JOM600" s="189"/>
      <c r="JON600" s="189"/>
      <c r="JOO600" s="189"/>
      <c r="JOP600" s="189"/>
      <c r="JOQ600" s="189"/>
      <c r="JOR600" s="189"/>
      <c r="JOS600" s="189"/>
      <c r="JOT600" s="189"/>
      <c r="JOU600" s="189"/>
      <c r="JOV600" s="189"/>
      <c r="JOW600" s="189"/>
      <c r="JOX600" s="189"/>
      <c r="JOY600" s="189"/>
      <c r="JOZ600" s="189"/>
      <c r="JPA600" s="189"/>
      <c r="JPB600" s="189"/>
      <c r="JPC600" s="189"/>
      <c r="JPD600" s="189"/>
      <c r="JPE600" s="189"/>
      <c r="JPF600" s="189"/>
      <c r="JPG600" s="189"/>
      <c r="JPH600" s="189"/>
      <c r="JPI600" s="189"/>
      <c r="JPJ600" s="189"/>
      <c r="JPK600" s="189"/>
      <c r="JPL600" s="189"/>
      <c r="JPM600" s="189"/>
      <c r="JPN600" s="189"/>
      <c r="JPO600" s="189"/>
      <c r="JPP600" s="189"/>
      <c r="JPQ600" s="189"/>
      <c r="JPR600" s="189"/>
      <c r="JPS600" s="189"/>
      <c r="JPT600" s="189"/>
      <c r="JPU600" s="189"/>
      <c r="JPV600" s="189"/>
      <c r="JPW600" s="189"/>
      <c r="JPX600" s="189"/>
      <c r="JPY600" s="189"/>
      <c r="JPZ600" s="189"/>
      <c r="JQA600" s="189"/>
      <c r="JQB600" s="189"/>
      <c r="JQC600" s="189"/>
      <c r="JQD600" s="189"/>
      <c r="JQE600" s="189"/>
      <c r="JQF600" s="189"/>
      <c r="JQG600" s="189"/>
      <c r="JQH600" s="189"/>
      <c r="JQI600" s="189"/>
      <c r="JQJ600" s="189"/>
      <c r="JQK600" s="189"/>
      <c r="JQL600" s="189"/>
      <c r="JQM600" s="189"/>
      <c r="JQN600" s="189"/>
      <c r="JQO600" s="189"/>
      <c r="JQP600" s="189"/>
      <c r="JQQ600" s="189"/>
      <c r="JQR600" s="189"/>
      <c r="JQS600" s="189"/>
      <c r="JQT600" s="189"/>
      <c r="JQU600" s="189"/>
      <c r="JQV600" s="189"/>
      <c r="JQW600" s="189"/>
      <c r="JQX600" s="189"/>
      <c r="JQY600" s="189"/>
      <c r="JQZ600" s="189"/>
      <c r="JRA600" s="189"/>
      <c r="JRB600" s="189"/>
      <c r="JRC600" s="189"/>
      <c r="JRD600" s="189"/>
      <c r="JRE600" s="189"/>
      <c r="JRF600" s="189"/>
      <c r="JRG600" s="189"/>
      <c r="JRH600" s="189"/>
      <c r="JRI600" s="189"/>
      <c r="JRJ600" s="189"/>
      <c r="JRK600" s="189"/>
      <c r="JRL600" s="189"/>
      <c r="JRM600" s="189"/>
      <c r="JRN600" s="189"/>
      <c r="JRO600" s="189"/>
      <c r="JRP600" s="189"/>
      <c r="JRQ600" s="189"/>
      <c r="JRR600" s="189"/>
      <c r="JRS600" s="189"/>
      <c r="JRT600" s="189"/>
      <c r="JRU600" s="189"/>
      <c r="JRV600" s="189"/>
      <c r="JRW600" s="189"/>
      <c r="JRX600" s="189"/>
      <c r="JRY600" s="189"/>
      <c r="JRZ600" s="189"/>
      <c r="JSA600" s="189"/>
      <c r="JSB600" s="189"/>
      <c r="JSC600" s="189"/>
      <c r="JSD600" s="189"/>
      <c r="JSE600" s="189"/>
      <c r="JSF600" s="189"/>
      <c r="JSG600" s="189"/>
      <c r="JSH600" s="189"/>
      <c r="JSI600" s="189"/>
      <c r="JSJ600" s="189"/>
      <c r="JSK600" s="189"/>
      <c r="JSL600" s="189"/>
      <c r="JSM600" s="189"/>
      <c r="JSN600" s="189"/>
      <c r="JSO600" s="189"/>
      <c r="JSP600" s="189"/>
      <c r="JSQ600" s="189"/>
      <c r="JSR600" s="189"/>
      <c r="JSS600" s="189"/>
      <c r="JST600" s="189"/>
      <c r="JSU600" s="189"/>
      <c r="JSV600" s="189"/>
      <c r="JSW600" s="189"/>
      <c r="JSX600" s="189"/>
      <c r="JSY600" s="189"/>
      <c r="JSZ600" s="189"/>
      <c r="JTA600" s="189"/>
      <c r="JTB600" s="189"/>
      <c r="JTC600" s="189"/>
      <c r="JTD600" s="189"/>
      <c r="JTE600" s="189"/>
      <c r="JTF600" s="189"/>
      <c r="JTG600" s="189"/>
      <c r="JTH600" s="189"/>
      <c r="JTI600" s="189"/>
      <c r="JTJ600" s="189"/>
      <c r="JTK600" s="189"/>
      <c r="JTL600" s="189"/>
      <c r="JTM600" s="189"/>
      <c r="JTN600" s="189"/>
      <c r="JTO600" s="189"/>
      <c r="JTP600" s="189"/>
      <c r="JTQ600" s="189"/>
      <c r="JTR600" s="189"/>
      <c r="JTS600" s="189"/>
      <c r="JTT600" s="189"/>
      <c r="JTU600" s="189"/>
      <c r="JTV600" s="189"/>
      <c r="JTW600" s="189"/>
      <c r="JTX600" s="189"/>
      <c r="JTY600" s="189"/>
      <c r="JTZ600" s="189"/>
      <c r="JUA600" s="189"/>
      <c r="JUB600" s="189"/>
      <c r="JUC600" s="189"/>
      <c r="JUD600" s="189"/>
      <c r="JUE600" s="189"/>
      <c r="JUF600" s="189"/>
      <c r="JUG600" s="189"/>
      <c r="JUH600" s="189"/>
      <c r="JUI600" s="189"/>
      <c r="JUJ600" s="189"/>
      <c r="JUK600" s="189"/>
      <c r="JUL600" s="189"/>
      <c r="JUM600" s="189"/>
      <c r="JUN600" s="189"/>
      <c r="JUO600" s="189"/>
      <c r="JUP600" s="189"/>
      <c r="JUQ600" s="189"/>
      <c r="JUR600" s="189"/>
      <c r="JUS600" s="189"/>
      <c r="JUT600" s="189"/>
      <c r="JUU600" s="189"/>
      <c r="JUV600" s="189"/>
      <c r="JUW600" s="189"/>
      <c r="JUX600" s="189"/>
      <c r="JUY600" s="189"/>
      <c r="JUZ600" s="189"/>
      <c r="JVA600" s="189"/>
      <c r="JVB600" s="189"/>
      <c r="JVC600" s="189"/>
      <c r="JVD600" s="189"/>
      <c r="JVE600" s="189"/>
      <c r="JVF600" s="189"/>
      <c r="JVG600" s="189"/>
      <c r="JVH600" s="189"/>
      <c r="JVI600" s="189"/>
      <c r="JVJ600" s="189"/>
      <c r="JVK600" s="189"/>
      <c r="JVL600" s="189"/>
      <c r="JVM600" s="189"/>
      <c r="JVN600" s="189"/>
      <c r="JVO600" s="189"/>
      <c r="JVP600" s="189"/>
      <c r="JVQ600" s="189"/>
      <c r="JVR600" s="189"/>
      <c r="JVS600" s="189"/>
      <c r="JVT600" s="189"/>
      <c r="JVU600" s="189"/>
      <c r="JVV600" s="189"/>
      <c r="JVW600" s="189"/>
      <c r="JVX600" s="189"/>
      <c r="JVY600" s="189"/>
      <c r="JVZ600" s="189"/>
      <c r="JWA600" s="189"/>
      <c r="JWB600" s="189"/>
      <c r="JWC600" s="189"/>
      <c r="JWD600" s="189"/>
      <c r="JWE600" s="189"/>
      <c r="JWF600" s="189"/>
      <c r="JWG600" s="189"/>
      <c r="JWH600" s="189"/>
      <c r="JWI600" s="189"/>
      <c r="JWJ600" s="189"/>
      <c r="JWK600" s="189"/>
      <c r="JWL600" s="189"/>
      <c r="JWM600" s="189"/>
      <c r="JWN600" s="189"/>
      <c r="JWO600" s="189"/>
      <c r="JWP600" s="189"/>
      <c r="JWQ600" s="189"/>
      <c r="JWR600" s="189"/>
      <c r="JWS600" s="189"/>
      <c r="JWT600" s="189"/>
      <c r="JWU600" s="189"/>
      <c r="JWV600" s="189"/>
      <c r="JWW600" s="189"/>
      <c r="JWX600" s="189"/>
      <c r="JWY600" s="189"/>
      <c r="JWZ600" s="189"/>
      <c r="JXA600" s="189"/>
      <c r="JXB600" s="189"/>
      <c r="JXC600" s="189"/>
      <c r="JXD600" s="189"/>
      <c r="JXE600" s="189"/>
      <c r="JXF600" s="189"/>
      <c r="JXG600" s="189"/>
      <c r="JXH600" s="189"/>
      <c r="JXI600" s="189"/>
      <c r="JXJ600" s="189"/>
      <c r="JXK600" s="189"/>
      <c r="JXL600" s="189"/>
      <c r="JXM600" s="189"/>
      <c r="JXN600" s="189"/>
      <c r="JXO600" s="189"/>
      <c r="JXP600" s="189"/>
      <c r="JXQ600" s="189"/>
      <c r="JXR600" s="189"/>
      <c r="JXS600" s="189"/>
      <c r="JXT600" s="189"/>
      <c r="JXU600" s="189"/>
      <c r="JXV600" s="189"/>
      <c r="JXW600" s="189"/>
      <c r="JXX600" s="189"/>
      <c r="JXY600" s="189"/>
      <c r="JXZ600" s="189"/>
      <c r="JYA600" s="189"/>
      <c r="JYB600" s="189"/>
      <c r="JYC600" s="189"/>
      <c r="JYD600" s="189"/>
      <c r="JYE600" s="189"/>
      <c r="JYF600" s="189"/>
      <c r="JYG600" s="189"/>
      <c r="JYH600" s="189"/>
      <c r="JYI600" s="189"/>
      <c r="JYJ600" s="189"/>
      <c r="JYK600" s="189"/>
      <c r="JYL600" s="189"/>
      <c r="JYM600" s="189"/>
      <c r="JYN600" s="189"/>
      <c r="JYO600" s="189"/>
      <c r="JYP600" s="189"/>
      <c r="JYQ600" s="189"/>
      <c r="JYR600" s="189"/>
      <c r="JYS600" s="189"/>
      <c r="JYT600" s="189"/>
      <c r="JYU600" s="189"/>
      <c r="JYV600" s="189"/>
      <c r="JYW600" s="189"/>
      <c r="JYX600" s="189"/>
      <c r="JYY600" s="189"/>
      <c r="JYZ600" s="189"/>
      <c r="JZA600" s="189"/>
      <c r="JZB600" s="189"/>
      <c r="JZC600" s="189"/>
      <c r="JZD600" s="189"/>
      <c r="JZE600" s="189"/>
      <c r="JZF600" s="189"/>
      <c r="JZG600" s="189"/>
      <c r="JZH600" s="189"/>
      <c r="JZI600" s="189"/>
      <c r="JZJ600" s="189"/>
      <c r="JZK600" s="189"/>
      <c r="JZL600" s="189"/>
      <c r="JZM600" s="189"/>
      <c r="JZN600" s="189"/>
      <c r="JZO600" s="189"/>
      <c r="JZP600" s="189"/>
      <c r="JZQ600" s="189"/>
      <c r="JZR600" s="189"/>
      <c r="JZS600" s="189"/>
      <c r="JZT600" s="189"/>
      <c r="JZU600" s="189"/>
      <c r="JZV600" s="189"/>
      <c r="JZW600" s="189"/>
      <c r="JZX600" s="189"/>
      <c r="JZY600" s="189"/>
      <c r="JZZ600" s="189"/>
      <c r="KAA600" s="189"/>
      <c r="KAB600" s="189"/>
      <c r="KAC600" s="189"/>
      <c r="KAD600" s="189"/>
      <c r="KAE600" s="189"/>
      <c r="KAF600" s="189"/>
      <c r="KAG600" s="189"/>
      <c r="KAH600" s="189"/>
      <c r="KAI600" s="189"/>
      <c r="KAJ600" s="189"/>
      <c r="KAK600" s="189"/>
      <c r="KAL600" s="189"/>
      <c r="KAM600" s="189"/>
      <c r="KAN600" s="189"/>
      <c r="KAO600" s="189"/>
      <c r="KAP600" s="189"/>
      <c r="KAQ600" s="189"/>
      <c r="KAR600" s="189"/>
      <c r="KAS600" s="189"/>
      <c r="KAT600" s="189"/>
      <c r="KAU600" s="189"/>
      <c r="KAV600" s="189"/>
      <c r="KAW600" s="189"/>
      <c r="KAX600" s="189"/>
      <c r="KAY600" s="189"/>
      <c r="KAZ600" s="189"/>
      <c r="KBA600" s="189"/>
      <c r="KBB600" s="189"/>
      <c r="KBC600" s="189"/>
      <c r="KBD600" s="189"/>
      <c r="KBE600" s="189"/>
      <c r="KBF600" s="189"/>
      <c r="KBG600" s="189"/>
      <c r="KBH600" s="189"/>
      <c r="KBI600" s="189"/>
      <c r="KBJ600" s="189"/>
      <c r="KBK600" s="189"/>
      <c r="KBL600" s="189"/>
      <c r="KBM600" s="189"/>
      <c r="KBN600" s="189"/>
      <c r="KBO600" s="189"/>
      <c r="KBP600" s="189"/>
      <c r="KBQ600" s="189"/>
      <c r="KBR600" s="189"/>
      <c r="KBS600" s="189"/>
      <c r="KBT600" s="189"/>
      <c r="KBU600" s="189"/>
      <c r="KBV600" s="189"/>
      <c r="KBW600" s="189"/>
      <c r="KBX600" s="189"/>
      <c r="KBY600" s="189"/>
      <c r="KBZ600" s="189"/>
      <c r="KCA600" s="189"/>
      <c r="KCB600" s="189"/>
      <c r="KCC600" s="189"/>
      <c r="KCD600" s="189"/>
      <c r="KCE600" s="189"/>
      <c r="KCF600" s="189"/>
      <c r="KCG600" s="189"/>
      <c r="KCH600" s="189"/>
      <c r="KCI600" s="189"/>
      <c r="KCJ600" s="189"/>
      <c r="KCK600" s="189"/>
      <c r="KCL600" s="189"/>
      <c r="KCM600" s="189"/>
      <c r="KCN600" s="189"/>
      <c r="KCO600" s="189"/>
      <c r="KCP600" s="189"/>
      <c r="KCQ600" s="189"/>
      <c r="KCR600" s="189"/>
      <c r="KCS600" s="189"/>
      <c r="KCT600" s="189"/>
      <c r="KCU600" s="189"/>
      <c r="KCV600" s="189"/>
      <c r="KCW600" s="189"/>
      <c r="KCX600" s="189"/>
      <c r="KCY600" s="189"/>
      <c r="KCZ600" s="189"/>
      <c r="KDA600" s="189"/>
      <c r="KDB600" s="189"/>
      <c r="KDC600" s="189"/>
      <c r="KDD600" s="189"/>
      <c r="KDE600" s="189"/>
      <c r="KDF600" s="189"/>
      <c r="KDG600" s="189"/>
      <c r="KDH600" s="189"/>
      <c r="KDI600" s="189"/>
      <c r="KDJ600" s="189"/>
      <c r="KDK600" s="189"/>
      <c r="KDL600" s="189"/>
      <c r="KDM600" s="189"/>
      <c r="KDN600" s="189"/>
      <c r="KDO600" s="189"/>
      <c r="KDP600" s="189"/>
      <c r="KDQ600" s="189"/>
      <c r="KDR600" s="189"/>
      <c r="KDS600" s="189"/>
      <c r="KDT600" s="189"/>
      <c r="KDU600" s="189"/>
      <c r="KDV600" s="189"/>
      <c r="KDW600" s="189"/>
      <c r="KDX600" s="189"/>
      <c r="KDY600" s="189"/>
      <c r="KDZ600" s="189"/>
      <c r="KEA600" s="189"/>
      <c r="KEB600" s="189"/>
      <c r="KEC600" s="189"/>
      <c r="KED600" s="189"/>
      <c r="KEE600" s="189"/>
      <c r="KEF600" s="189"/>
      <c r="KEG600" s="189"/>
      <c r="KEH600" s="189"/>
      <c r="KEI600" s="189"/>
      <c r="KEJ600" s="189"/>
      <c r="KEK600" s="189"/>
      <c r="KEL600" s="189"/>
      <c r="KEM600" s="189"/>
      <c r="KEN600" s="189"/>
      <c r="KEO600" s="189"/>
      <c r="KEP600" s="189"/>
      <c r="KEQ600" s="189"/>
      <c r="KER600" s="189"/>
      <c r="KES600" s="189"/>
      <c r="KET600" s="189"/>
      <c r="KEU600" s="189"/>
      <c r="KEV600" s="189"/>
      <c r="KEW600" s="189"/>
      <c r="KEX600" s="189"/>
      <c r="KEY600" s="189"/>
      <c r="KEZ600" s="189"/>
      <c r="KFA600" s="189"/>
      <c r="KFB600" s="189"/>
      <c r="KFC600" s="189"/>
      <c r="KFD600" s="189"/>
      <c r="KFE600" s="189"/>
      <c r="KFF600" s="189"/>
      <c r="KFG600" s="189"/>
      <c r="KFH600" s="189"/>
      <c r="KFI600" s="189"/>
      <c r="KFJ600" s="189"/>
      <c r="KFK600" s="189"/>
      <c r="KFL600" s="189"/>
      <c r="KFM600" s="189"/>
      <c r="KFN600" s="189"/>
      <c r="KFO600" s="189"/>
      <c r="KFP600" s="189"/>
      <c r="KFQ600" s="189"/>
      <c r="KFR600" s="189"/>
      <c r="KFS600" s="189"/>
      <c r="KFT600" s="189"/>
      <c r="KFU600" s="189"/>
      <c r="KFV600" s="189"/>
      <c r="KFW600" s="189"/>
      <c r="KFX600" s="189"/>
      <c r="KFY600" s="189"/>
      <c r="KFZ600" s="189"/>
      <c r="KGA600" s="189"/>
      <c r="KGB600" s="189"/>
      <c r="KGC600" s="189"/>
      <c r="KGD600" s="189"/>
      <c r="KGE600" s="189"/>
      <c r="KGF600" s="189"/>
      <c r="KGG600" s="189"/>
      <c r="KGH600" s="189"/>
      <c r="KGI600" s="189"/>
      <c r="KGJ600" s="189"/>
      <c r="KGK600" s="189"/>
      <c r="KGL600" s="189"/>
      <c r="KGM600" s="189"/>
      <c r="KGN600" s="189"/>
      <c r="KGO600" s="189"/>
      <c r="KGP600" s="189"/>
      <c r="KGQ600" s="189"/>
      <c r="KGR600" s="189"/>
      <c r="KGS600" s="189"/>
      <c r="KGT600" s="189"/>
      <c r="KGU600" s="189"/>
      <c r="KGV600" s="189"/>
      <c r="KGW600" s="189"/>
      <c r="KGX600" s="189"/>
      <c r="KGY600" s="189"/>
      <c r="KGZ600" s="189"/>
      <c r="KHA600" s="189"/>
      <c r="KHB600" s="189"/>
      <c r="KHC600" s="189"/>
      <c r="KHD600" s="189"/>
      <c r="KHE600" s="189"/>
      <c r="KHF600" s="189"/>
      <c r="KHG600" s="189"/>
      <c r="KHH600" s="189"/>
      <c r="KHI600" s="189"/>
      <c r="KHJ600" s="189"/>
      <c r="KHK600" s="189"/>
      <c r="KHL600" s="189"/>
      <c r="KHM600" s="189"/>
      <c r="KHN600" s="189"/>
      <c r="KHO600" s="189"/>
      <c r="KHP600" s="189"/>
      <c r="KHQ600" s="189"/>
      <c r="KHR600" s="189"/>
      <c r="KHS600" s="189"/>
      <c r="KHT600" s="189"/>
      <c r="KHU600" s="189"/>
      <c r="KHV600" s="189"/>
      <c r="KHW600" s="189"/>
      <c r="KHX600" s="189"/>
      <c r="KHY600" s="189"/>
      <c r="KHZ600" s="189"/>
      <c r="KIA600" s="189"/>
      <c r="KIB600" s="189"/>
      <c r="KIC600" s="189"/>
      <c r="KID600" s="189"/>
      <c r="KIE600" s="189"/>
      <c r="KIF600" s="189"/>
      <c r="KIG600" s="189"/>
      <c r="KIH600" s="189"/>
      <c r="KII600" s="189"/>
      <c r="KIJ600" s="189"/>
      <c r="KIK600" s="189"/>
      <c r="KIL600" s="189"/>
      <c r="KIM600" s="189"/>
      <c r="KIN600" s="189"/>
      <c r="KIO600" s="189"/>
      <c r="KIP600" s="189"/>
      <c r="KIQ600" s="189"/>
      <c r="KIR600" s="189"/>
      <c r="KIS600" s="189"/>
      <c r="KIT600" s="189"/>
      <c r="KIU600" s="189"/>
      <c r="KIV600" s="189"/>
      <c r="KIW600" s="189"/>
      <c r="KIX600" s="189"/>
      <c r="KIY600" s="189"/>
      <c r="KIZ600" s="189"/>
      <c r="KJA600" s="189"/>
      <c r="KJB600" s="189"/>
      <c r="KJC600" s="189"/>
      <c r="KJD600" s="189"/>
      <c r="KJE600" s="189"/>
      <c r="KJF600" s="189"/>
      <c r="KJG600" s="189"/>
      <c r="KJH600" s="189"/>
      <c r="KJI600" s="189"/>
      <c r="KJJ600" s="189"/>
      <c r="KJK600" s="189"/>
      <c r="KJL600" s="189"/>
      <c r="KJM600" s="189"/>
      <c r="KJN600" s="189"/>
      <c r="KJO600" s="189"/>
      <c r="KJP600" s="189"/>
      <c r="KJQ600" s="189"/>
      <c r="KJR600" s="189"/>
      <c r="KJS600" s="189"/>
      <c r="KJT600" s="189"/>
      <c r="KJU600" s="189"/>
      <c r="KJV600" s="189"/>
      <c r="KJW600" s="189"/>
      <c r="KJX600" s="189"/>
      <c r="KJY600" s="189"/>
      <c r="KJZ600" s="189"/>
      <c r="KKA600" s="189"/>
      <c r="KKB600" s="189"/>
      <c r="KKC600" s="189"/>
      <c r="KKD600" s="189"/>
      <c r="KKE600" s="189"/>
      <c r="KKF600" s="189"/>
      <c r="KKG600" s="189"/>
      <c r="KKH600" s="189"/>
      <c r="KKI600" s="189"/>
      <c r="KKJ600" s="189"/>
      <c r="KKK600" s="189"/>
      <c r="KKL600" s="189"/>
      <c r="KKM600" s="189"/>
      <c r="KKN600" s="189"/>
      <c r="KKO600" s="189"/>
      <c r="KKP600" s="189"/>
      <c r="KKQ600" s="189"/>
      <c r="KKR600" s="189"/>
      <c r="KKS600" s="189"/>
      <c r="KKT600" s="189"/>
      <c r="KKU600" s="189"/>
      <c r="KKV600" s="189"/>
      <c r="KKW600" s="189"/>
      <c r="KKX600" s="189"/>
      <c r="KKY600" s="189"/>
      <c r="KKZ600" s="189"/>
      <c r="KLA600" s="189"/>
      <c r="KLB600" s="189"/>
      <c r="KLC600" s="189"/>
      <c r="KLD600" s="189"/>
      <c r="KLE600" s="189"/>
      <c r="KLF600" s="189"/>
      <c r="KLG600" s="189"/>
      <c r="KLH600" s="189"/>
      <c r="KLI600" s="189"/>
      <c r="KLJ600" s="189"/>
      <c r="KLK600" s="189"/>
      <c r="KLL600" s="189"/>
      <c r="KLM600" s="189"/>
      <c r="KLN600" s="189"/>
      <c r="KLO600" s="189"/>
      <c r="KLP600" s="189"/>
      <c r="KLQ600" s="189"/>
      <c r="KLR600" s="189"/>
      <c r="KLS600" s="189"/>
      <c r="KLT600" s="189"/>
      <c r="KLU600" s="189"/>
      <c r="KLV600" s="189"/>
      <c r="KLW600" s="189"/>
      <c r="KLX600" s="189"/>
      <c r="KLY600" s="189"/>
      <c r="KLZ600" s="189"/>
      <c r="KMA600" s="189"/>
      <c r="KMB600" s="189"/>
      <c r="KMC600" s="189"/>
      <c r="KMD600" s="189"/>
      <c r="KME600" s="189"/>
      <c r="KMF600" s="189"/>
      <c r="KMG600" s="189"/>
      <c r="KMH600" s="189"/>
      <c r="KMI600" s="189"/>
      <c r="KMJ600" s="189"/>
      <c r="KMK600" s="189"/>
      <c r="KML600" s="189"/>
      <c r="KMM600" s="189"/>
      <c r="KMN600" s="189"/>
      <c r="KMO600" s="189"/>
      <c r="KMP600" s="189"/>
      <c r="KMQ600" s="189"/>
      <c r="KMR600" s="189"/>
      <c r="KMS600" s="189"/>
      <c r="KMT600" s="189"/>
      <c r="KMU600" s="189"/>
      <c r="KMV600" s="189"/>
      <c r="KMW600" s="189"/>
      <c r="KMX600" s="189"/>
      <c r="KMY600" s="189"/>
      <c r="KMZ600" s="189"/>
      <c r="KNA600" s="189"/>
      <c r="KNB600" s="189"/>
      <c r="KNC600" s="189"/>
      <c r="KND600" s="189"/>
      <c r="KNE600" s="189"/>
      <c r="KNF600" s="189"/>
      <c r="KNG600" s="189"/>
      <c r="KNH600" s="189"/>
      <c r="KNI600" s="189"/>
      <c r="KNJ600" s="189"/>
      <c r="KNK600" s="189"/>
      <c r="KNL600" s="189"/>
      <c r="KNM600" s="189"/>
      <c r="KNN600" s="189"/>
      <c r="KNO600" s="189"/>
      <c r="KNP600" s="189"/>
      <c r="KNQ600" s="189"/>
      <c r="KNR600" s="189"/>
      <c r="KNS600" s="189"/>
      <c r="KNT600" s="189"/>
      <c r="KNU600" s="189"/>
      <c r="KNV600" s="189"/>
      <c r="KNW600" s="189"/>
      <c r="KNX600" s="189"/>
      <c r="KNY600" s="189"/>
      <c r="KNZ600" s="189"/>
      <c r="KOA600" s="189"/>
      <c r="KOB600" s="189"/>
      <c r="KOC600" s="189"/>
      <c r="KOD600" s="189"/>
      <c r="KOE600" s="189"/>
      <c r="KOF600" s="189"/>
      <c r="KOG600" s="189"/>
      <c r="KOH600" s="189"/>
      <c r="KOI600" s="189"/>
      <c r="KOJ600" s="189"/>
      <c r="KOK600" s="189"/>
      <c r="KOL600" s="189"/>
      <c r="KOM600" s="189"/>
      <c r="KON600" s="189"/>
      <c r="KOO600" s="189"/>
      <c r="KOP600" s="189"/>
      <c r="KOQ600" s="189"/>
      <c r="KOR600" s="189"/>
      <c r="KOS600" s="189"/>
      <c r="KOT600" s="189"/>
      <c r="KOU600" s="189"/>
      <c r="KOV600" s="189"/>
      <c r="KOW600" s="189"/>
      <c r="KOX600" s="189"/>
      <c r="KOY600" s="189"/>
      <c r="KOZ600" s="189"/>
      <c r="KPA600" s="189"/>
      <c r="KPB600" s="189"/>
      <c r="KPC600" s="189"/>
      <c r="KPD600" s="189"/>
      <c r="KPE600" s="189"/>
      <c r="KPF600" s="189"/>
      <c r="KPG600" s="189"/>
      <c r="KPH600" s="189"/>
      <c r="KPI600" s="189"/>
      <c r="KPJ600" s="189"/>
      <c r="KPK600" s="189"/>
      <c r="KPL600" s="189"/>
      <c r="KPM600" s="189"/>
      <c r="KPN600" s="189"/>
      <c r="KPO600" s="189"/>
      <c r="KPP600" s="189"/>
      <c r="KPQ600" s="189"/>
      <c r="KPR600" s="189"/>
      <c r="KPS600" s="189"/>
      <c r="KPT600" s="189"/>
      <c r="KPU600" s="189"/>
      <c r="KPV600" s="189"/>
      <c r="KPW600" s="189"/>
      <c r="KPX600" s="189"/>
      <c r="KPY600" s="189"/>
      <c r="KPZ600" s="189"/>
      <c r="KQA600" s="189"/>
      <c r="KQB600" s="189"/>
      <c r="KQC600" s="189"/>
      <c r="KQD600" s="189"/>
      <c r="KQE600" s="189"/>
      <c r="KQF600" s="189"/>
      <c r="KQG600" s="189"/>
      <c r="KQH600" s="189"/>
      <c r="KQI600" s="189"/>
      <c r="KQJ600" s="189"/>
      <c r="KQK600" s="189"/>
      <c r="KQL600" s="189"/>
      <c r="KQM600" s="189"/>
      <c r="KQN600" s="189"/>
      <c r="KQO600" s="189"/>
      <c r="KQP600" s="189"/>
      <c r="KQQ600" s="189"/>
      <c r="KQR600" s="189"/>
      <c r="KQS600" s="189"/>
      <c r="KQT600" s="189"/>
      <c r="KQU600" s="189"/>
      <c r="KQV600" s="189"/>
      <c r="KQW600" s="189"/>
      <c r="KQX600" s="189"/>
      <c r="KQY600" s="189"/>
      <c r="KQZ600" s="189"/>
      <c r="KRA600" s="189"/>
      <c r="KRB600" s="189"/>
      <c r="KRC600" s="189"/>
      <c r="KRD600" s="189"/>
      <c r="KRE600" s="189"/>
      <c r="KRF600" s="189"/>
      <c r="KRG600" s="189"/>
      <c r="KRH600" s="189"/>
      <c r="KRI600" s="189"/>
      <c r="KRJ600" s="189"/>
      <c r="KRK600" s="189"/>
      <c r="KRL600" s="189"/>
      <c r="KRM600" s="189"/>
      <c r="KRN600" s="189"/>
      <c r="KRO600" s="189"/>
      <c r="KRP600" s="189"/>
      <c r="KRQ600" s="189"/>
      <c r="KRR600" s="189"/>
      <c r="KRS600" s="189"/>
      <c r="KRT600" s="189"/>
      <c r="KRU600" s="189"/>
      <c r="KRV600" s="189"/>
      <c r="KRW600" s="189"/>
      <c r="KRX600" s="189"/>
      <c r="KRY600" s="189"/>
      <c r="KRZ600" s="189"/>
      <c r="KSA600" s="189"/>
      <c r="KSB600" s="189"/>
      <c r="KSC600" s="189"/>
      <c r="KSD600" s="189"/>
      <c r="KSE600" s="189"/>
      <c r="KSF600" s="189"/>
      <c r="KSG600" s="189"/>
      <c r="KSH600" s="189"/>
      <c r="KSI600" s="189"/>
      <c r="KSJ600" s="189"/>
      <c r="KSK600" s="189"/>
      <c r="KSL600" s="189"/>
      <c r="KSM600" s="189"/>
      <c r="KSN600" s="189"/>
      <c r="KSO600" s="189"/>
      <c r="KSP600" s="189"/>
      <c r="KSQ600" s="189"/>
      <c r="KSR600" s="189"/>
      <c r="KSS600" s="189"/>
      <c r="KST600" s="189"/>
      <c r="KSU600" s="189"/>
      <c r="KSV600" s="189"/>
      <c r="KSW600" s="189"/>
      <c r="KSX600" s="189"/>
      <c r="KSY600" s="189"/>
      <c r="KSZ600" s="189"/>
      <c r="KTA600" s="189"/>
      <c r="KTB600" s="189"/>
      <c r="KTC600" s="189"/>
      <c r="KTD600" s="189"/>
      <c r="KTE600" s="189"/>
      <c r="KTF600" s="189"/>
      <c r="KTG600" s="189"/>
      <c r="KTH600" s="189"/>
      <c r="KTI600" s="189"/>
      <c r="KTJ600" s="189"/>
      <c r="KTK600" s="189"/>
      <c r="KTL600" s="189"/>
      <c r="KTM600" s="189"/>
      <c r="KTN600" s="189"/>
      <c r="KTO600" s="189"/>
      <c r="KTP600" s="189"/>
      <c r="KTQ600" s="189"/>
      <c r="KTR600" s="189"/>
      <c r="KTS600" s="189"/>
      <c r="KTT600" s="189"/>
      <c r="KTU600" s="189"/>
      <c r="KTV600" s="189"/>
      <c r="KTW600" s="189"/>
      <c r="KTX600" s="189"/>
      <c r="KTY600" s="189"/>
      <c r="KTZ600" s="189"/>
      <c r="KUA600" s="189"/>
      <c r="KUB600" s="189"/>
      <c r="KUC600" s="189"/>
      <c r="KUD600" s="189"/>
      <c r="KUE600" s="189"/>
      <c r="KUF600" s="189"/>
      <c r="KUG600" s="189"/>
      <c r="KUH600" s="189"/>
      <c r="KUI600" s="189"/>
      <c r="KUJ600" s="189"/>
      <c r="KUK600" s="189"/>
      <c r="KUL600" s="189"/>
      <c r="KUM600" s="189"/>
      <c r="KUN600" s="189"/>
      <c r="KUO600" s="189"/>
      <c r="KUP600" s="189"/>
      <c r="KUQ600" s="189"/>
      <c r="KUR600" s="189"/>
      <c r="KUS600" s="189"/>
      <c r="KUT600" s="189"/>
      <c r="KUU600" s="189"/>
      <c r="KUV600" s="189"/>
      <c r="KUW600" s="189"/>
      <c r="KUX600" s="189"/>
      <c r="KUY600" s="189"/>
      <c r="KUZ600" s="189"/>
      <c r="KVA600" s="189"/>
      <c r="KVB600" s="189"/>
      <c r="KVC600" s="189"/>
      <c r="KVD600" s="189"/>
      <c r="KVE600" s="189"/>
      <c r="KVF600" s="189"/>
      <c r="KVG600" s="189"/>
      <c r="KVH600" s="189"/>
      <c r="KVI600" s="189"/>
      <c r="KVJ600" s="189"/>
      <c r="KVK600" s="189"/>
      <c r="KVL600" s="189"/>
      <c r="KVM600" s="189"/>
      <c r="KVN600" s="189"/>
      <c r="KVO600" s="189"/>
      <c r="KVP600" s="189"/>
      <c r="KVQ600" s="189"/>
      <c r="KVR600" s="189"/>
      <c r="KVS600" s="189"/>
      <c r="KVT600" s="189"/>
      <c r="KVU600" s="189"/>
      <c r="KVV600" s="189"/>
      <c r="KVW600" s="189"/>
      <c r="KVX600" s="189"/>
      <c r="KVY600" s="189"/>
      <c r="KVZ600" s="189"/>
      <c r="KWA600" s="189"/>
      <c r="KWB600" s="189"/>
      <c r="KWC600" s="189"/>
      <c r="KWD600" s="189"/>
      <c r="KWE600" s="189"/>
      <c r="KWF600" s="189"/>
      <c r="KWG600" s="189"/>
      <c r="KWH600" s="189"/>
      <c r="KWI600" s="189"/>
      <c r="KWJ600" s="189"/>
      <c r="KWK600" s="189"/>
      <c r="KWL600" s="189"/>
      <c r="KWM600" s="189"/>
      <c r="KWN600" s="189"/>
      <c r="KWO600" s="189"/>
      <c r="KWP600" s="189"/>
      <c r="KWQ600" s="189"/>
      <c r="KWR600" s="189"/>
      <c r="KWS600" s="189"/>
      <c r="KWT600" s="189"/>
      <c r="KWU600" s="189"/>
      <c r="KWV600" s="189"/>
      <c r="KWW600" s="189"/>
      <c r="KWX600" s="189"/>
      <c r="KWY600" s="189"/>
      <c r="KWZ600" s="189"/>
      <c r="KXA600" s="189"/>
      <c r="KXB600" s="189"/>
      <c r="KXC600" s="189"/>
      <c r="KXD600" s="189"/>
      <c r="KXE600" s="189"/>
      <c r="KXF600" s="189"/>
      <c r="KXG600" s="189"/>
      <c r="KXH600" s="189"/>
      <c r="KXI600" s="189"/>
      <c r="KXJ600" s="189"/>
      <c r="KXK600" s="189"/>
      <c r="KXL600" s="189"/>
      <c r="KXM600" s="189"/>
      <c r="KXN600" s="189"/>
      <c r="KXO600" s="189"/>
      <c r="KXP600" s="189"/>
      <c r="KXQ600" s="189"/>
      <c r="KXR600" s="189"/>
      <c r="KXS600" s="189"/>
      <c r="KXT600" s="189"/>
      <c r="KXU600" s="189"/>
      <c r="KXV600" s="189"/>
      <c r="KXW600" s="189"/>
      <c r="KXX600" s="189"/>
      <c r="KXY600" s="189"/>
      <c r="KXZ600" s="189"/>
      <c r="KYA600" s="189"/>
      <c r="KYB600" s="189"/>
      <c r="KYC600" s="189"/>
      <c r="KYD600" s="189"/>
      <c r="KYE600" s="189"/>
      <c r="KYF600" s="189"/>
      <c r="KYG600" s="189"/>
      <c r="KYH600" s="189"/>
      <c r="KYI600" s="189"/>
      <c r="KYJ600" s="189"/>
      <c r="KYK600" s="189"/>
      <c r="KYL600" s="189"/>
      <c r="KYM600" s="189"/>
      <c r="KYN600" s="189"/>
      <c r="KYO600" s="189"/>
      <c r="KYP600" s="189"/>
      <c r="KYQ600" s="189"/>
      <c r="KYR600" s="189"/>
      <c r="KYS600" s="189"/>
      <c r="KYT600" s="189"/>
      <c r="KYU600" s="189"/>
      <c r="KYV600" s="189"/>
      <c r="KYW600" s="189"/>
      <c r="KYX600" s="189"/>
      <c r="KYY600" s="189"/>
      <c r="KYZ600" s="189"/>
      <c r="KZA600" s="189"/>
      <c r="KZB600" s="189"/>
      <c r="KZC600" s="189"/>
      <c r="KZD600" s="189"/>
      <c r="KZE600" s="189"/>
      <c r="KZF600" s="189"/>
      <c r="KZG600" s="189"/>
      <c r="KZH600" s="189"/>
      <c r="KZI600" s="189"/>
      <c r="KZJ600" s="189"/>
      <c r="KZK600" s="189"/>
      <c r="KZL600" s="189"/>
      <c r="KZM600" s="189"/>
      <c r="KZN600" s="189"/>
      <c r="KZO600" s="189"/>
      <c r="KZP600" s="189"/>
      <c r="KZQ600" s="189"/>
      <c r="KZR600" s="189"/>
      <c r="KZS600" s="189"/>
      <c r="KZT600" s="189"/>
      <c r="KZU600" s="189"/>
      <c r="KZV600" s="189"/>
      <c r="KZW600" s="189"/>
      <c r="KZX600" s="189"/>
      <c r="KZY600" s="189"/>
      <c r="KZZ600" s="189"/>
      <c r="LAA600" s="189"/>
      <c r="LAB600" s="189"/>
      <c r="LAC600" s="189"/>
      <c r="LAD600" s="189"/>
      <c r="LAE600" s="189"/>
      <c r="LAF600" s="189"/>
      <c r="LAG600" s="189"/>
      <c r="LAH600" s="189"/>
      <c r="LAI600" s="189"/>
      <c r="LAJ600" s="189"/>
      <c r="LAK600" s="189"/>
      <c r="LAL600" s="189"/>
      <c r="LAM600" s="189"/>
      <c r="LAN600" s="189"/>
      <c r="LAO600" s="189"/>
      <c r="LAP600" s="189"/>
      <c r="LAQ600" s="189"/>
      <c r="LAR600" s="189"/>
      <c r="LAS600" s="189"/>
      <c r="LAT600" s="189"/>
      <c r="LAU600" s="189"/>
      <c r="LAV600" s="189"/>
      <c r="LAW600" s="189"/>
      <c r="LAX600" s="189"/>
      <c r="LAY600" s="189"/>
      <c r="LAZ600" s="189"/>
      <c r="LBA600" s="189"/>
      <c r="LBB600" s="189"/>
      <c r="LBC600" s="189"/>
      <c r="LBD600" s="189"/>
      <c r="LBE600" s="189"/>
      <c r="LBF600" s="189"/>
      <c r="LBG600" s="189"/>
      <c r="LBH600" s="189"/>
      <c r="LBI600" s="189"/>
      <c r="LBJ600" s="189"/>
      <c r="LBK600" s="189"/>
      <c r="LBL600" s="189"/>
      <c r="LBM600" s="189"/>
      <c r="LBN600" s="189"/>
      <c r="LBO600" s="189"/>
      <c r="LBP600" s="189"/>
      <c r="LBQ600" s="189"/>
      <c r="LBR600" s="189"/>
      <c r="LBS600" s="189"/>
      <c r="LBT600" s="189"/>
      <c r="LBU600" s="189"/>
      <c r="LBV600" s="189"/>
      <c r="LBW600" s="189"/>
      <c r="LBX600" s="189"/>
      <c r="LBY600" s="189"/>
      <c r="LBZ600" s="189"/>
      <c r="LCA600" s="189"/>
      <c r="LCB600" s="189"/>
      <c r="LCC600" s="189"/>
      <c r="LCD600" s="189"/>
      <c r="LCE600" s="189"/>
      <c r="LCF600" s="189"/>
      <c r="LCG600" s="189"/>
      <c r="LCH600" s="189"/>
      <c r="LCI600" s="189"/>
      <c r="LCJ600" s="189"/>
      <c r="LCK600" s="189"/>
      <c r="LCL600" s="189"/>
      <c r="LCM600" s="189"/>
      <c r="LCN600" s="189"/>
      <c r="LCO600" s="189"/>
      <c r="LCP600" s="189"/>
      <c r="LCQ600" s="189"/>
      <c r="LCR600" s="189"/>
      <c r="LCS600" s="189"/>
      <c r="LCT600" s="189"/>
      <c r="LCU600" s="189"/>
      <c r="LCV600" s="189"/>
      <c r="LCW600" s="189"/>
      <c r="LCX600" s="189"/>
      <c r="LCY600" s="189"/>
      <c r="LCZ600" s="189"/>
      <c r="LDA600" s="189"/>
      <c r="LDB600" s="189"/>
      <c r="LDC600" s="189"/>
      <c r="LDD600" s="189"/>
      <c r="LDE600" s="189"/>
      <c r="LDF600" s="189"/>
      <c r="LDG600" s="189"/>
      <c r="LDH600" s="189"/>
      <c r="LDI600" s="189"/>
      <c r="LDJ600" s="189"/>
      <c r="LDK600" s="189"/>
      <c r="LDL600" s="189"/>
      <c r="LDM600" s="189"/>
      <c r="LDN600" s="189"/>
      <c r="LDO600" s="189"/>
      <c r="LDP600" s="189"/>
      <c r="LDQ600" s="189"/>
      <c r="LDR600" s="189"/>
      <c r="LDS600" s="189"/>
      <c r="LDT600" s="189"/>
      <c r="LDU600" s="189"/>
      <c r="LDV600" s="189"/>
      <c r="LDW600" s="189"/>
      <c r="LDX600" s="189"/>
      <c r="LDY600" s="189"/>
      <c r="LDZ600" s="189"/>
      <c r="LEA600" s="189"/>
      <c r="LEB600" s="189"/>
      <c r="LEC600" s="189"/>
      <c r="LED600" s="189"/>
      <c r="LEE600" s="189"/>
      <c r="LEF600" s="189"/>
      <c r="LEG600" s="189"/>
      <c r="LEH600" s="189"/>
      <c r="LEI600" s="189"/>
      <c r="LEJ600" s="189"/>
      <c r="LEK600" s="189"/>
      <c r="LEL600" s="189"/>
      <c r="LEM600" s="189"/>
      <c r="LEN600" s="189"/>
      <c r="LEO600" s="189"/>
      <c r="LEP600" s="189"/>
      <c r="LEQ600" s="189"/>
      <c r="LER600" s="189"/>
      <c r="LES600" s="189"/>
      <c r="LET600" s="189"/>
      <c r="LEU600" s="189"/>
      <c r="LEV600" s="189"/>
      <c r="LEW600" s="189"/>
      <c r="LEX600" s="189"/>
      <c r="LEY600" s="189"/>
      <c r="LEZ600" s="189"/>
      <c r="LFA600" s="189"/>
      <c r="LFB600" s="189"/>
      <c r="LFC600" s="189"/>
      <c r="LFD600" s="189"/>
      <c r="LFE600" s="189"/>
      <c r="LFF600" s="189"/>
      <c r="LFG600" s="189"/>
      <c r="LFH600" s="189"/>
      <c r="LFI600" s="189"/>
      <c r="LFJ600" s="189"/>
      <c r="LFK600" s="189"/>
      <c r="LFL600" s="189"/>
      <c r="LFM600" s="189"/>
      <c r="LFN600" s="189"/>
      <c r="LFO600" s="189"/>
      <c r="LFP600" s="189"/>
      <c r="LFQ600" s="189"/>
      <c r="LFR600" s="189"/>
      <c r="LFS600" s="189"/>
      <c r="LFT600" s="189"/>
      <c r="LFU600" s="189"/>
      <c r="LFV600" s="189"/>
      <c r="LFW600" s="189"/>
      <c r="LFX600" s="189"/>
      <c r="LFY600" s="189"/>
      <c r="LFZ600" s="189"/>
      <c r="LGA600" s="189"/>
      <c r="LGB600" s="189"/>
      <c r="LGC600" s="189"/>
      <c r="LGD600" s="189"/>
      <c r="LGE600" s="189"/>
      <c r="LGF600" s="189"/>
      <c r="LGG600" s="189"/>
      <c r="LGH600" s="189"/>
      <c r="LGI600" s="189"/>
      <c r="LGJ600" s="189"/>
      <c r="LGK600" s="189"/>
      <c r="LGL600" s="189"/>
      <c r="LGM600" s="189"/>
      <c r="LGN600" s="189"/>
      <c r="LGO600" s="189"/>
      <c r="LGP600" s="189"/>
      <c r="LGQ600" s="189"/>
      <c r="LGR600" s="189"/>
      <c r="LGS600" s="189"/>
      <c r="LGT600" s="189"/>
      <c r="LGU600" s="189"/>
      <c r="LGV600" s="189"/>
      <c r="LGW600" s="189"/>
      <c r="LGX600" s="189"/>
      <c r="LGY600" s="189"/>
      <c r="LGZ600" s="189"/>
      <c r="LHA600" s="189"/>
      <c r="LHB600" s="189"/>
      <c r="LHC600" s="189"/>
      <c r="LHD600" s="189"/>
      <c r="LHE600" s="189"/>
      <c r="LHF600" s="189"/>
      <c r="LHG600" s="189"/>
      <c r="LHH600" s="189"/>
      <c r="LHI600" s="189"/>
      <c r="LHJ600" s="189"/>
      <c r="LHK600" s="189"/>
      <c r="LHL600" s="189"/>
      <c r="LHM600" s="189"/>
      <c r="LHN600" s="189"/>
      <c r="LHO600" s="189"/>
      <c r="LHP600" s="189"/>
      <c r="LHQ600" s="189"/>
      <c r="LHR600" s="189"/>
      <c r="LHS600" s="189"/>
      <c r="LHT600" s="189"/>
      <c r="LHU600" s="189"/>
      <c r="LHV600" s="189"/>
      <c r="LHW600" s="189"/>
      <c r="LHX600" s="189"/>
      <c r="LHY600" s="189"/>
      <c r="LHZ600" s="189"/>
      <c r="LIA600" s="189"/>
      <c r="LIB600" s="189"/>
      <c r="LIC600" s="189"/>
      <c r="LID600" s="189"/>
      <c r="LIE600" s="189"/>
      <c r="LIF600" s="189"/>
      <c r="LIG600" s="189"/>
      <c r="LIH600" s="189"/>
      <c r="LII600" s="189"/>
      <c r="LIJ600" s="189"/>
      <c r="LIK600" s="189"/>
      <c r="LIL600" s="189"/>
      <c r="LIM600" s="189"/>
      <c r="LIN600" s="189"/>
      <c r="LIO600" s="189"/>
      <c r="LIP600" s="189"/>
      <c r="LIQ600" s="189"/>
      <c r="LIR600" s="189"/>
      <c r="LIS600" s="189"/>
      <c r="LIT600" s="189"/>
      <c r="LIU600" s="189"/>
      <c r="LIV600" s="189"/>
      <c r="LIW600" s="189"/>
      <c r="LIX600" s="189"/>
      <c r="LIY600" s="189"/>
      <c r="LIZ600" s="189"/>
      <c r="LJA600" s="189"/>
      <c r="LJB600" s="189"/>
      <c r="LJC600" s="189"/>
      <c r="LJD600" s="189"/>
      <c r="LJE600" s="189"/>
      <c r="LJF600" s="189"/>
      <c r="LJG600" s="189"/>
      <c r="LJH600" s="189"/>
      <c r="LJI600" s="189"/>
      <c r="LJJ600" s="189"/>
      <c r="LJK600" s="189"/>
      <c r="LJL600" s="189"/>
      <c r="LJM600" s="189"/>
      <c r="LJN600" s="189"/>
      <c r="LJO600" s="189"/>
      <c r="LJP600" s="189"/>
      <c r="LJQ600" s="189"/>
      <c r="LJR600" s="189"/>
      <c r="LJS600" s="189"/>
      <c r="LJT600" s="189"/>
      <c r="LJU600" s="189"/>
      <c r="LJV600" s="189"/>
      <c r="LJW600" s="189"/>
      <c r="LJX600" s="189"/>
      <c r="LJY600" s="189"/>
      <c r="LJZ600" s="189"/>
      <c r="LKA600" s="189"/>
      <c r="LKB600" s="189"/>
      <c r="LKC600" s="189"/>
      <c r="LKD600" s="189"/>
      <c r="LKE600" s="189"/>
      <c r="LKF600" s="189"/>
      <c r="LKG600" s="189"/>
      <c r="LKH600" s="189"/>
      <c r="LKI600" s="189"/>
      <c r="LKJ600" s="189"/>
      <c r="LKK600" s="189"/>
      <c r="LKL600" s="189"/>
      <c r="LKM600" s="189"/>
      <c r="LKN600" s="189"/>
      <c r="LKO600" s="189"/>
      <c r="LKP600" s="189"/>
      <c r="LKQ600" s="189"/>
      <c r="LKR600" s="189"/>
      <c r="LKS600" s="189"/>
      <c r="LKT600" s="189"/>
      <c r="LKU600" s="189"/>
      <c r="LKV600" s="189"/>
      <c r="LKW600" s="189"/>
      <c r="LKX600" s="189"/>
      <c r="LKY600" s="189"/>
      <c r="LKZ600" s="189"/>
      <c r="LLA600" s="189"/>
      <c r="LLB600" s="189"/>
      <c r="LLC600" s="189"/>
      <c r="LLD600" s="189"/>
      <c r="LLE600" s="189"/>
      <c r="LLF600" s="189"/>
      <c r="LLG600" s="189"/>
      <c r="LLH600" s="189"/>
      <c r="LLI600" s="189"/>
      <c r="LLJ600" s="189"/>
      <c r="LLK600" s="189"/>
      <c r="LLL600" s="189"/>
      <c r="LLM600" s="189"/>
      <c r="LLN600" s="189"/>
      <c r="LLO600" s="189"/>
      <c r="LLP600" s="189"/>
      <c r="LLQ600" s="189"/>
      <c r="LLR600" s="189"/>
      <c r="LLS600" s="189"/>
      <c r="LLT600" s="189"/>
      <c r="LLU600" s="189"/>
      <c r="LLV600" s="189"/>
      <c r="LLW600" s="189"/>
      <c r="LLX600" s="189"/>
      <c r="LLY600" s="189"/>
      <c r="LLZ600" s="189"/>
      <c r="LMA600" s="189"/>
      <c r="LMB600" s="189"/>
      <c r="LMC600" s="189"/>
      <c r="LMD600" s="189"/>
      <c r="LME600" s="189"/>
      <c r="LMF600" s="189"/>
      <c r="LMG600" s="189"/>
      <c r="LMH600" s="189"/>
      <c r="LMI600" s="189"/>
      <c r="LMJ600" s="189"/>
      <c r="LMK600" s="189"/>
      <c r="LML600" s="189"/>
      <c r="LMM600" s="189"/>
      <c r="LMN600" s="189"/>
      <c r="LMO600" s="189"/>
      <c r="LMP600" s="189"/>
      <c r="LMQ600" s="189"/>
      <c r="LMR600" s="189"/>
      <c r="LMS600" s="189"/>
      <c r="LMT600" s="189"/>
      <c r="LMU600" s="189"/>
      <c r="LMV600" s="189"/>
      <c r="LMW600" s="189"/>
      <c r="LMX600" s="189"/>
      <c r="LMY600" s="189"/>
      <c r="LMZ600" s="189"/>
      <c r="LNA600" s="189"/>
      <c r="LNB600" s="189"/>
      <c r="LNC600" s="189"/>
      <c r="LND600" s="189"/>
      <c r="LNE600" s="189"/>
      <c r="LNF600" s="189"/>
      <c r="LNG600" s="189"/>
      <c r="LNH600" s="189"/>
      <c r="LNI600" s="189"/>
      <c r="LNJ600" s="189"/>
      <c r="LNK600" s="189"/>
      <c r="LNL600" s="189"/>
      <c r="LNM600" s="189"/>
      <c r="LNN600" s="189"/>
      <c r="LNO600" s="189"/>
      <c r="LNP600" s="189"/>
      <c r="LNQ600" s="189"/>
      <c r="LNR600" s="189"/>
      <c r="LNS600" s="189"/>
      <c r="LNT600" s="189"/>
      <c r="LNU600" s="189"/>
      <c r="LNV600" s="189"/>
      <c r="LNW600" s="189"/>
      <c r="LNX600" s="189"/>
      <c r="LNY600" s="189"/>
      <c r="LNZ600" s="189"/>
      <c r="LOA600" s="189"/>
      <c r="LOB600" s="189"/>
      <c r="LOC600" s="189"/>
      <c r="LOD600" s="189"/>
      <c r="LOE600" s="189"/>
      <c r="LOF600" s="189"/>
      <c r="LOG600" s="189"/>
      <c r="LOH600" s="189"/>
      <c r="LOI600" s="189"/>
      <c r="LOJ600" s="189"/>
      <c r="LOK600" s="189"/>
      <c r="LOL600" s="189"/>
      <c r="LOM600" s="189"/>
      <c r="LON600" s="189"/>
      <c r="LOO600" s="189"/>
      <c r="LOP600" s="189"/>
      <c r="LOQ600" s="189"/>
      <c r="LOR600" s="189"/>
      <c r="LOS600" s="189"/>
      <c r="LOT600" s="189"/>
      <c r="LOU600" s="189"/>
      <c r="LOV600" s="189"/>
      <c r="LOW600" s="189"/>
      <c r="LOX600" s="189"/>
      <c r="LOY600" s="189"/>
      <c r="LOZ600" s="189"/>
      <c r="LPA600" s="189"/>
      <c r="LPB600" s="189"/>
      <c r="LPC600" s="189"/>
      <c r="LPD600" s="189"/>
      <c r="LPE600" s="189"/>
      <c r="LPF600" s="189"/>
      <c r="LPG600" s="189"/>
      <c r="LPH600" s="189"/>
      <c r="LPI600" s="189"/>
      <c r="LPJ600" s="189"/>
      <c r="LPK600" s="189"/>
      <c r="LPL600" s="189"/>
      <c r="LPM600" s="189"/>
      <c r="LPN600" s="189"/>
      <c r="LPO600" s="189"/>
      <c r="LPP600" s="189"/>
      <c r="LPQ600" s="189"/>
      <c r="LPR600" s="189"/>
      <c r="LPS600" s="189"/>
      <c r="LPT600" s="189"/>
      <c r="LPU600" s="189"/>
      <c r="LPV600" s="189"/>
      <c r="LPW600" s="189"/>
      <c r="LPX600" s="189"/>
      <c r="LPY600" s="189"/>
      <c r="LPZ600" s="189"/>
      <c r="LQA600" s="189"/>
      <c r="LQB600" s="189"/>
      <c r="LQC600" s="189"/>
      <c r="LQD600" s="189"/>
      <c r="LQE600" s="189"/>
      <c r="LQF600" s="189"/>
      <c r="LQG600" s="189"/>
      <c r="LQH600" s="189"/>
      <c r="LQI600" s="189"/>
      <c r="LQJ600" s="189"/>
      <c r="LQK600" s="189"/>
      <c r="LQL600" s="189"/>
      <c r="LQM600" s="189"/>
      <c r="LQN600" s="189"/>
      <c r="LQO600" s="189"/>
      <c r="LQP600" s="189"/>
      <c r="LQQ600" s="189"/>
      <c r="LQR600" s="189"/>
      <c r="LQS600" s="189"/>
      <c r="LQT600" s="189"/>
      <c r="LQU600" s="189"/>
      <c r="LQV600" s="189"/>
      <c r="LQW600" s="189"/>
      <c r="LQX600" s="189"/>
      <c r="LQY600" s="189"/>
      <c r="LQZ600" s="189"/>
      <c r="LRA600" s="189"/>
      <c r="LRB600" s="189"/>
      <c r="LRC600" s="189"/>
      <c r="LRD600" s="189"/>
      <c r="LRE600" s="189"/>
      <c r="LRF600" s="189"/>
      <c r="LRG600" s="189"/>
      <c r="LRH600" s="189"/>
      <c r="LRI600" s="189"/>
      <c r="LRJ600" s="189"/>
      <c r="LRK600" s="189"/>
      <c r="LRL600" s="189"/>
      <c r="LRM600" s="189"/>
      <c r="LRN600" s="189"/>
      <c r="LRO600" s="189"/>
      <c r="LRP600" s="189"/>
      <c r="LRQ600" s="189"/>
      <c r="LRR600" s="189"/>
      <c r="LRS600" s="189"/>
      <c r="LRT600" s="189"/>
      <c r="LRU600" s="189"/>
      <c r="LRV600" s="189"/>
      <c r="LRW600" s="189"/>
      <c r="LRX600" s="189"/>
      <c r="LRY600" s="189"/>
      <c r="LRZ600" s="189"/>
      <c r="LSA600" s="189"/>
      <c r="LSB600" s="189"/>
      <c r="LSC600" s="189"/>
      <c r="LSD600" s="189"/>
      <c r="LSE600" s="189"/>
      <c r="LSF600" s="189"/>
      <c r="LSG600" s="189"/>
      <c r="LSH600" s="189"/>
      <c r="LSI600" s="189"/>
      <c r="LSJ600" s="189"/>
      <c r="LSK600" s="189"/>
      <c r="LSL600" s="189"/>
      <c r="LSM600" s="189"/>
      <c r="LSN600" s="189"/>
      <c r="LSO600" s="189"/>
      <c r="LSP600" s="189"/>
      <c r="LSQ600" s="189"/>
      <c r="LSR600" s="189"/>
      <c r="LSS600" s="189"/>
      <c r="LST600" s="189"/>
      <c r="LSU600" s="189"/>
      <c r="LSV600" s="189"/>
      <c r="LSW600" s="189"/>
      <c r="LSX600" s="189"/>
      <c r="LSY600" s="189"/>
      <c r="LSZ600" s="189"/>
      <c r="LTA600" s="189"/>
      <c r="LTB600" s="189"/>
      <c r="LTC600" s="189"/>
      <c r="LTD600" s="189"/>
      <c r="LTE600" s="189"/>
      <c r="LTF600" s="189"/>
      <c r="LTG600" s="189"/>
      <c r="LTH600" s="189"/>
      <c r="LTI600" s="189"/>
      <c r="LTJ600" s="189"/>
      <c r="LTK600" s="189"/>
      <c r="LTL600" s="189"/>
      <c r="LTM600" s="189"/>
      <c r="LTN600" s="189"/>
      <c r="LTO600" s="189"/>
      <c r="LTP600" s="189"/>
      <c r="LTQ600" s="189"/>
      <c r="LTR600" s="189"/>
      <c r="LTS600" s="189"/>
      <c r="LTT600" s="189"/>
      <c r="LTU600" s="189"/>
      <c r="LTV600" s="189"/>
      <c r="LTW600" s="189"/>
      <c r="LTX600" s="189"/>
      <c r="LTY600" s="189"/>
      <c r="LTZ600" s="189"/>
      <c r="LUA600" s="189"/>
      <c r="LUB600" s="189"/>
      <c r="LUC600" s="189"/>
      <c r="LUD600" s="189"/>
      <c r="LUE600" s="189"/>
      <c r="LUF600" s="189"/>
      <c r="LUG600" s="189"/>
      <c r="LUH600" s="189"/>
      <c r="LUI600" s="189"/>
      <c r="LUJ600" s="189"/>
      <c r="LUK600" s="189"/>
      <c r="LUL600" s="189"/>
      <c r="LUM600" s="189"/>
      <c r="LUN600" s="189"/>
      <c r="LUO600" s="189"/>
      <c r="LUP600" s="189"/>
      <c r="LUQ600" s="189"/>
      <c r="LUR600" s="189"/>
      <c r="LUS600" s="189"/>
      <c r="LUT600" s="189"/>
      <c r="LUU600" s="189"/>
      <c r="LUV600" s="189"/>
      <c r="LUW600" s="189"/>
      <c r="LUX600" s="189"/>
      <c r="LUY600" s="189"/>
      <c r="LUZ600" s="189"/>
      <c r="LVA600" s="189"/>
      <c r="LVB600" s="189"/>
      <c r="LVC600" s="189"/>
      <c r="LVD600" s="189"/>
      <c r="LVE600" s="189"/>
      <c r="LVF600" s="189"/>
      <c r="LVG600" s="189"/>
      <c r="LVH600" s="189"/>
      <c r="LVI600" s="189"/>
      <c r="LVJ600" s="189"/>
      <c r="LVK600" s="189"/>
      <c r="LVL600" s="189"/>
      <c r="LVM600" s="189"/>
      <c r="LVN600" s="189"/>
      <c r="LVO600" s="189"/>
      <c r="LVP600" s="189"/>
      <c r="LVQ600" s="189"/>
      <c r="LVR600" s="189"/>
      <c r="LVS600" s="189"/>
      <c r="LVT600" s="189"/>
      <c r="LVU600" s="189"/>
      <c r="LVV600" s="189"/>
      <c r="LVW600" s="189"/>
      <c r="LVX600" s="189"/>
      <c r="LVY600" s="189"/>
      <c r="LVZ600" s="189"/>
      <c r="LWA600" s="189"/>
      <c r="LWB600" s="189"/>
      <c r="LWC600" s="189"/>
      <c r="LWD600" s="189"/>
      <c r="LWE600" s="189"/>
      <c r="LWF600" s="189"/>
      <c r="LWG600" s="189"/>
      <c r="LWH600" s="189"/>
      <c r="LWI600" s="189"/>
      <c r="LWJ600" s="189"/>
      <c r="LWK600" s="189"/>
      <c r="LWL600" s="189"/>
      <c r="LWM600" s="189"/>
      <c r="LWN600" s="189"/>
      <c r="LWO600" s="189"/>
      <c r="LWP600" s="189"/>
      <c r="LWQ600" s="189"/>
      <c r="LWR600" s="189"/>
      <c r="LWS600" s="189"/>
      <c r="LWT600" s="189"/>
      <c r="LWU600" s="189"/>
      <c r="LWV600" s="189"/>
      <c r="LWW600" s="189"/>
      <c r="LWX600" s="189"/>
      <c r="LWY600" s="189"/>
      <c r="LWZ600" s="189"/>
      <c r="LXA600" s="189"/>
      <c r="LXB600" s="189"/>
      <c r="LXC600" s="189"/>
      <c r="LXD600" s="189"/>
      <c r="LXE600" s="189"/>
      <c r="LXF600" s="189"/>
      <c r="LXG600" s="189"/>
      <c r="LXH600" s="189"/>
      <c r="LXI600" s="189"/>
      <c r="LXJ600" s="189"/>
      <c r="LXK600" s="189"/>
      <c r="LXL600" s="189"/>
      <c r="LXM600" s="189"/>
      <c r="LXN600" s="189"/>
      <c r="LXO600" s="189"/>
      <c r="LXP600" s="189"/>
      <c r="LXQ600" s="189"/>
      <c r="LXR600" s="189"/>
      <c r="LXS600" s="189"/>
      <c r="LXT600" s="189"/>
      <c r="LXU600" s="189"/>
      <c r="LXV600" s="189"/>
      <c r="LXW600" s="189"/>
      <c r="LXX600" s="189"/>
      <c r="LXY600" s="189"/>
      <c r="LXZ600" s="189"/>
      <c r="LYA600" s="189"/>
      <c r="LYB600" s="189"/>
      <c r="LYC600" s="189"/>
      <c r="LYD600" s="189"/>
      <c r="LYE600" s="189"/>
      <c r="LYF600" s="189"/>
      <c r="LYG600" s="189"/>
      <c r="LYH600" s="189"/>
      <c r="LYI600" s="189"/>
      <c r="LYJ600" s="189"/>
      <c r="LYK600" s="189"/>
      <c r="LYL600" s="189"/>
      <c r="LYM600" s="189"/>
      <c r="LYN600" s="189"/>
      <c r="LYO600" s="189"/>
      <c r="LYP600" s="189"/>
      <c r="LYQ600" s="189"/>
      <c r="LYR600" s="189"/>
      <c r="LYS600" s="189"/>
      <c r="LYT600" s="189"/>
      <c r="LYU600" s="189"/>
      <c r="LYV600" s="189"/>
      <c r="LYW600" s="189"/>
      <c r="LYX600" s="189"/>
      <c r="LYY600" s="189"/>
      <c r="LYZ600" s="189"/>
      <c r="LZA600" s="189"/>
      <c r="LZB600" s="189"/>
      <c r="LZC600" s="189"/>
      <c r="LZD600" s="189"/>
      <c r="LZE600" s="189"/>
      <c r="LZF600" s="189"/>
      <c r="LZG600" s="189"/>
      <c r="LZH600" s="189"/>
      <c r="LZI600" s="189"/>
      <c r="LZJ600" s="189"/>
      <c r="LZK600" s="189"/>
      <c r="LZL600" s="189"/>
      <c r="LZM600" s="189"/>
      <c r="LZN600" s="189"/>
      <c r="LZO600" s="189"/>
      <c r="LZP600" s="189"/>
      <c r="LZQ600" s="189"/>
      <c r="LZR600" s="189"/>
      <c r="LZS600" s="189"/>
      <c r="LZT600" s="189"/>
      <c r="LZU600" s="189"/>
      <c r="LZV600" s="189"/>
      <c r="LZW600" s="189"/>
      <c r="LZX600" s="189"/>
      <c r="LZY600" s="189"/>
      <c r="LZZ600" s="189"/>
      <c r="MAA600" s="189"/>
      <c r="MAB600" s="189"/>
      <c r="MAC600" s="189"/>
      <c r="MAD600" s="189"/>
      <c r="MAE600" s="189"/>
      <c r="MAF600" s="189"/>
      <c r="MAG600" s="189"/>
      <c r="MAH600" s="189"/>
      <c r="MAI600" s="189"/>
      <c r="MAJ600" s="189"/>
      <c r="MAK600" s="189"/>
      <c r="MAL600" s="189"/>
      <c r="MAM600" s="189"/>
      <c r="MAN600" s="189"/>
      <c r="MAO600" s="189"/>
      <c r="MAP600" s="189"/>
      <c r="MAQ600" s="189"/>
      <c r="MAR600" s="189"/>
      <c r="MAS600" s="189"/>
      <c r="MAT600" s="189"/>
      <c r="MAU600" s="189"/>
      <c r="MAV600" s="189"/>
      <c r="MAW600" s="189"/>
      <c r="MAX600" s="189"/>
      <c r="MAY600" s="189"/>
      <c r="MAZ600" s="189"/>
      <c r="MBA600" s="189"/>
      <c r="MBB600" s="189"/>
      <c r="MBC600" s="189"/>
      <c r="MBD600" s="189"/>
      <c r="MBE600" s="189"/>
      <c r="MBF600" s="189"/>
      <c r="MBG600" s="189"/>
      <c r="MBH600" s="189"/>
      <c r="MBI600" s="189"/>
      <c r="MBJ600" s="189"/>
      <c r="MBK600" s="189"/>
      <c r="MBL600" s="189"/>
      <c r="MBM600" s="189"/>
      <c r="MBN600" s="189"/>
      <c r="MBO600" s="189"/>
      <c r="MBP600" s="189"/>
      <c r="MBQ600" s="189"/>
      <c r="MBR600" s="189"/>
      <c r="MBS600" s="189"/>
      <c r="MBT600" s="189"/>
      <c r="MBU600" s="189"/>
      <c r="MBV600" s="189"/>
      <c r="MBW600" s="189"/>
      <c r="MBX600" s="189"/>
      <c r="MBY600" s="189"/>
      <c r="MBZ600" s="189"/>
      <c r="MCA600" s="189"/>
      <c r="MCB600" s="189"/>
      <c r="MCC600" s="189"/>
      <c r="MCD600" s="189"/>
      <c r="MCE600" s="189"/>
      <c r="MCF600" s="189"/>
      <c r="MCG600" s="189"/>
      <c r="MCH600" s="189"/>
      <c r="MCI600" s="189"/>
      <c r="MCJ600" s="189"/>
      <c r="MCK600" s="189"/>
      <c r="MCL600" s="189"/>
      <c r="MCM600" s="189"/>
      <c r="MCN600" s="189"/>
      <c r="MCO600" s="189"/>
      <c r="MCP600" s="189"/>
      <c r="MCQ600" s="189"/>
      <c r="MCR600" s="189"/>
      <c r="MCS600" s="189"/>
      <c r="MCT600" s="189"/>
      <c r="MCU600" s="189"/>
      <c r="MCV600" s="189"/>
      <c r="MCW600" s="189"/>
      <c r="MCX600" s="189"/>
      <c r="MCY600" s="189"/>
      <c r="MCZ600" s="189"/>
      <c r="MDA600" s="189"/>
      <c r="MDB600" s="189"/>
      <c r="MDC600" s="189"/>
      <c r="MDD600" s="189"/>
      <c r="MDE600" s="189"/>
      <c r="MDF600" s="189"/>
      <c r="MDG600" s="189"/>
      <c r="MDH600" s="189"/>
      <c r="MDI600" s="189"/>
      <c r="MDJ600" s="189"/>
      <c r="MDK600" s="189"/>
      <c r="MDL600" s="189"/>
      <c r="MDM600" s="189"/>
      <c r="MDN600" s="189"/>
      <c r="MDO600" s="189"/>
      <c r="MDP600" s="189"/>
      <c r="MDQ600" s="189"/>
      <c r="MDR600" s="189"/>
      <c r="MDS600" s="189"/>
      <c r="MDT600" s="189"/>
      <c r="MDU600" s="189"/>
      <c r="MDV600" s="189"/>
      <c r="MDW600" s="189"/>
      <c r="MDX600" s="189"/>
      <c r="MDY600" s="189"/>
      <c r="MDZ600" s="189"/>
      <c r="MEA600" s="189"/>
      <c r="MEB600" s="189"/>
      <c r="MEC600" s="189"/>
      <c r="MED600" s="189"/>
      <c r="MEE600" s="189"/>
      <c r="MEF600" s="189"/>
      <c r="MEG600" s="189"/>
      <c r="MEH600" s="189"/>
      <c r="MEI600" s="189"/>
      <c r="MEJ600" s="189"/>
      <c r="MEK600" s="189"/>
      <c r="MEL600" s="189"/>
      <c r="MEM600" s="189"/>
      <c r="MEN600" s="189"/>
      <c r="MEO600" s="189"/>
      <c r="MEP600" s="189"/>
      <c r="MEQ600" s="189"/>
      <c r="MER600" s="189"/>
      <c r="MES600" s="189"/>
      <c r="MET600" s="189"/>
      <c r="MEU600" s="189"/>
      <c r="MEV600" s="189"/>
      <c r="MEW600" s="189"/>
      <c r="MEX600" s="189"/>
      <c r="MEY600" s="189"/>
      <c r="MEZ600" s="189"/>
      <c r="MFA600" s="189"/>
      <c r="MFB600" s="189"/>
      <c r="MFC600" s="189"/>
      <c r="MFD600" s="189"/>
      <c r="MFE600" s="189"/>
      <c r="MFF600" s="189"/>
      <c r="MFG600" s="189"/>
      <c r="MFH600" s="189"/>
      <c r="MFI600" s="189"/>
      <c r="MFJ600" s="189"/>
      <c r="MFK600" s="189"/>
      <c r="MFL600" s="189"/>
      <c r="MFM600" s="189"/>
      <c r="MFN600" s="189"/>
      <c r="MFO600" s="189"/>
      <c r="MFP600" s="189"/>
      <c r="MFQ600" s="189"/>
      <c r="MFR600" s="189"/>
      <c r="MFS600" s="189"/>
      <c r="MFT600" s="189"/>
      <c r="MFU600" s="189"/>
      <c r="MFV600" s="189"/>
      <c r="MFW600" s="189"/>
      <c r="MFX600" s="189"/>
      <c r="MFY600" s="189"/>
      <c r="MFZ600" s="189"/>
      <c r="MGA600" s="189"/>
      <c r="MGB600" s="189"/>
      <c r="MGC600" s="189"/>
      <c r="MGD600" s="189"/>
      <c r="MGE600" s="189"/>
      <c r="MGF600" s="189"/>
      <c r="MGG600" s="189"/>
      <c r="MGH600" s="189"/>
      <c r="MGI600" s="189"/>
      <c r="MGJ600" s="189"/>
      <c r="MGK600" s="189"/>
      <c r="MGL600" s="189"/>
      <c r="MGM600" s="189"/>
      <c r="MGN600" s="189"/>
      <c r="MGO600" s="189"/>
      <c r="MGP600" s="189"/>
      <c r="MGQ600" s="189"/>
      <c r="MGR600" s="189"/>
      <c r="MGS600" s="189"/>
      <c r="MGT600" s="189"/>
      <c r="MGU600" s="189"/>
      <c r="MGV600" s="189"/>
      <c r="MGW600" s="189"/>
      <c r="MGX600" s="189"/>
      <c r="MGY600" s="189"/>
      <c r="MGZ600" s="189"/>
      <c r="MHA600" s="189"/>
      <c r="MHB600" s="189"/>
      <c r="MHC600" s="189"/>
      <c r="MHD600" s="189"/>
      <c r="MHE600" s="189"/>
      <c r="MHF600" s="189"/>
      <c r="MHG600" s="189"/>
      <c r="MHH600" s="189"/>
      <c r="MHI600" s="189"/>
      <c r="MHJ600" s="189"/>
      <c r="MHK600" s="189"/>
      <c r="MHL600" s="189"/>
      <c r="MHM600" s="189"/>
      <c r="MHN600" s="189"/>
      <c r="MHO600" s="189"/>
      <c r="MHP600" s="189"/>
      <c r="MHQ600" s="189"/>
      <c r="MHR600" s="189"/>
      <c r="MHS600" s="189"/>
      <c r="MHT600" s="189"/>
      <c r="MHU600" s="189"/>
      <c r="MHV600" s="189"/>
      <c r="MHW600" s="189"/>
      <c r="MHX600" s="189"/>
      <c r="MHY600" s="189"/>
      <c r="MHZ600" s="189"/>
      <c r="MIA600" s="189"/>
      <c r="MIB600" s="189"/>
      <c r="MIC600" s="189"/>
      <c r="MID600" s="189"/>
      <c r="MIE600" s="189"/>
      <c r="MIF600" s="189"/>
      <c r="MIG600" s="189"/>
      <c r="MIH600" s="189"/>
      <c r="MII600" s="189"/>
      <c r="MIJ600" s="189"/>
      <c r="MIK600" s="189"/>
      <c r="MIL600" s="189"/>
      <c r="MIM600" s="189"/>
      <c r="MIN600" s="189"/>
      <c r="MIO600" s="189"/>
      <c r="MIP600" s="189"/>
      <c r="MIQ600" s="189"/>
      <c r="MIR600" s="189"/>
      <c r="MIS600" s="189"/>
      <c r="MIT600" s="189"/>
      <c r="MIU600" s="189"/>
      <c r="MIV600" s="189"/>
      <c r="MIW600" s="189"/>
      <c r="MIX600" s="189"/>
      <c r="MIY600" s="189"/>
      <c r="MIZ600" s="189"/>
      <c r="MJA600" s="189"/>
      <c r="MJB600" s="189"/>
      <c r="MJC600" s="189"/>
      <c r="MJD600" s="189"/>
      <c r="MJE600" s="189"/>
      <c r="MJF600" s="189"/>
      <c r="MJG600" s="189"/>
      <c r="MJH600" s="189"/>
      <c r="MJI600" s="189"/>
      <c r="MJJ600" s="189"/>
      <c r="MJK600" s="189"/>
      <c r="MJL600" s="189"/>
      <c r="MJM600" s="189"/>
      <c r="MJN600" s="189"/>
      <c r="MJO600" s="189"/>
      <c r="MJP600" s="189"/>
      <c r="MJQ600" s="189"/>
      <c r="MJR600" s="189"/>
      <c r="MJS600" s="189"/>
      <c r="MJT600" s="189"/>
      <c r="MJU600" s="189"/>
      <c r="MJV600" s="189"/>
      <c r="MJW600" s="189"/>
      <c r="MJX600" s="189"/>
      <c r="MJY600" s="189"/>
      <c r="MJZ600" s="189"/>
      <c r="MKA600" s="189"/>
      <c r="MKB600" s="189"/>
      <c r="MKC600" s="189"/>
      <c r="MKD600" s="189"/>
      <c r="MKE600" s="189"/>
      <c r="MKF600" s="189"/>
      <c r="MKG600" s="189"/>
      <c r="MKH600" s="189"/>
      <c r="MKI600" s="189"/>
      <c r="MKJ600" s="189"/>
      <c r="MKK600" s="189"/>
      <c r="MKL600" s="189"/>
      <c r="MKM600" s="189"/>
      <c r="MKN600" s="189"/>
      <c r="MKO600" s="189"/>
      <c r="MKP600" s="189"/>
      <c r="MKQ600" s="189"/>
      <c r="MKR600" s="189"/>
      <c r="MKS600" s="189"/>
      <c r="MKT600" s="189"/>
      <c r="MKU600" s="189"/>
      <c r="MKV600" s="189"/>
      <c r="MKW600" s="189"/>
      <c r="MKX600" s="189"/>
      <c r="MKY600" s="189"/>
      <c r="MKZ600" s="189"/>
      <c r="MLA600" s="189"/>
      <c r="MLB600" s="189"/>
      <c r="MLC600" s="189"/>
      <c r="MLD600" s="189"/>
      <c r="MLE600" s="189"/>
      <c r="MLF600" s="189"/>
      <c r="MLG600" s="189"/>
      <c r="MLH600" s="189"/>
      <c r="MLI600" s="189"/>
      <c r="MLJ600" s="189"/>
      <c r="MLK600" s="189"/>
      <c r="MLL600" s="189"/>
      <c r="MLM600" s="189"/>
      <c r="MLN600" s="189"/>
      <c r="MLO600" s="189"/>
      <c r="MLP600" s="189"/>
      <c r="MLQ600" s="189"/>
      <c r="MLR600" s="189"/>
      <c r="MLS600" s="189"/>
      <c r="MLT600" s="189"/>
      <c r="MLU600" s="189"/>
      <c r="MLV600" s="189"/>
      <c r="MLW600" s="189"/>
      <c r="MLX600" s="189"/>
      <c r="MLY600" s="189"/>
      <c r="MLZ600" s="189"/>
      <c r="MMA600" s="189"/>
      <c r="MMB600" s="189"/>
      <c r="MMC600" s="189"/>
      <c r="MMD600" s="189"/>
      <c r="MME600" s="189"/>
      <c r="MMF600" s="189"/>
      <c r="MMG600" s="189"/>
      <c r="MMH600" s="189"/>
      <c r="MMI600" s="189"/>
      <c r="MMJ600" s="189"/>
      <c r="MMK600" s="189"/>
      <c r="MML600" s="189"/>
      <c r="MMM600" s="189"/>
      <c r="MMN600" s="189"/>
      <c r="MMO600" s="189"/>
      <c r="MMP600" s="189"/>
      <c r="MMQ600" s="189"/>
      <c r="MMR600" s="189"/>
      <c r="MMS600" s="189"/>
      <c r="MMT600" s="189"/>
      <c r="MMU600" s="189"/>
      <c r="MMV600" s="189"/>
      <c r="MMW600" s="189"/>
      <c r="MMX600" s="189"/>
      <c r="MMY600" s="189"/>
      <c r="MMZ600" s="189"/>
      <c r="MNA600" s="189"/>
      <c r="MNB600" s="189"/>
      <c r="MNC600" s="189"/>
      <c r="MND600" s="189"/>
      <c r="MNE600" s="189"/>
      <c r="MNF600" s="189"/>
      <c r="MNG600" s="189"/>
      <c r="MNH600" s="189"/>
      <c r="MNI600" s="189"/>
      <c r="MNJ600" s="189"/>
      <c r="MNK600" s="189"/>
      <c r="MNL600" s="189"/>
      <c r="MNM600" s="189"/>
      <c r="MNN600" s="189"/>
      <c r="MNO600" s="189"/>
      <c r="MNP600" s="189"/>
      <c r="MNQ600" s="189"/>
      <c r="MNR600" s="189"/>
      <c r="MNS600" s="189"/>
      <c r="MNT600" s="189"/>
      <c r="MNU600" s="189"/>
      <c r="MNV600" s="189"/>
      <c r="MNW600" s="189"/>
      <c r="MNX600" s="189"/>
      <c r="MNY600" s="189"/>
      <c r="MNZ600" s="189"/>
      <c r="MOA600" s="189"/>
      <c r="MOB600" s="189"/>
      <c r="MOC600" s="189"/>
      <c r="MOD600" s="189"/>
      <c r="MOE600" s="189"/>
      <c r="MOF600" s="189"/>
      <c r="MOG600" s="189"/>
      <c r="MOH600" s="189"/>
      <c r="MOI600" s="189"/>
      <c r="MOJ600" s="189"/>
      <c r="MOK600" s="189"/>
      <c r="MOL600" s="189"/>
      <c r="MOM600" s="189"/>
      <c r="MON600" s="189"/>
      <c r="MOO600" s="189"/>
      <c r="MOP600" s="189"/>
      <c r="MOQ600" s="189"/>
      <c r="MOR600" s="189"/>
      <c r="MOS600" s="189"/>
      <c r="MOT600" s="189"/>
      <c r="MOU600" s="189"/>
      <c r="MOV600" s="189"/>
      <c r="MOW600" s="189"/>
      <c r="MOX600" s="189"/>
      <c r="MOY600" s="189"/>
      <c r="MOZ600" s="189"/>
      <c r="MPA600" s="189"/>
      <c r="MPB600" s="189"/>
      <c r="MPC600" s="189"/>
      <c r="MPD600" s="189"/>
      <c r="MPE600" s="189"/>
      <c r="MPF600" s="189"/>
      <c r="MPG600" s="189"/>
      <c r="MPH600" s="189"/>
      <c r="MPI600" s="189"/>
      <c r="MPJ600" s="189"/>
      <c r="MPK600" s="189"/>
      <c r="MPL600" s="189"/>
      <c r="MPM600" s="189"/>
      <c r="MPN600" s="189"/>
      <c r="MPO600" s="189"/>
      <c r="MPP600" s="189"/>
      <c r="MPQ600" s="189"/>
      <c r="MPR600" s="189"/>
      <c r="MPS600" s="189"/>
      <c r="MPT600" s="189"/>
      <c r="MPU600" s="189"/>
      <c r="MPV600" s="189"/>
      <c r="MPW600" s="189"/>
      <c r="MPX600" s="189"/>
      <c r="MPY600" s="189"/>
      <c r="MPZ600" s="189"/>
      <c r="MQA600" s="189"/>
      <c r="MQB600" s="189"/>
      <c r="MQC600" s="189"/>
      <c r="MQD600" s="189"/>
      <c r="MQE600" s="189"/>
      <c r="MQF600" s="189"/>
      <c r="MQG600" s="189"/>
      <c r="MQH600" s="189"/>
      <c r="MQI600" s="189"/>
      <c r="MQJ600" s="189"/>
      <c r="MQK600" s="189"/>
      <c r="MQL600" s="189"/>
      <c r="MQM600" s="189"/>
      <c r="MQN600" s="189"/>
      <c r="MQO600" s="189"/>
      <c r="MQP600" s="189"/>
      <c r="MQQ600" s="189"/>
      <c r="MQR600" s="189"/>
      <c r="MQS600" s="189"/>
      <c r="MQT600" s="189"/>
      <c r="MQU600" s="189"/>
      <c r="MQV600" s="189"/>
      <c r="MQW600" s="189"/>
      <c r="MQX600" s="189"/>
      <c r="MQY600" s="189"/>
      <c r="MQZ600" s="189"/>
      <c r="MRA600" s="189"/>
      <c r="MRB600" s="189"/>
      <c r="MRC600" s="189"/>
      <c r="MRD600" s="189"/>
      <c r="MRE600" s="189"/>
      <c r="MRF600" s="189"/>
      <c r="MRG600" s="189"/>
      <c r="MRH600" s="189"/>
      <c r="MRI600" s="189"/>
      <c r="MRJ600" s="189"/>
      <c r="MRK600" s="189"/>
      <c r="MRL600" s="189"/>
      <c r="MRM600" s="189"/>
      <c r="MRN600" s="189"/>
      <c r="MRO600" s="189"/>
      <c r="MRP600" s="189"/>
      <c r="MRQ600" s="189"/>
      <c r="MRR600" s="189"/>
      <c r="MRS600" s="189"/>
      <c r="MRT600" s="189"/>
      <c r="MRU600" s="189"/>
      <c r="MRV600" s="189"/>
      <c r="MRW600" s="189"/>
      <c r="MRX600" s="189"/>
      <c r="MRY600" s="189"/>
      <c r="MRZ600" s="189"/>
      <c r="MSA600" s="189"/>
      <c r="MSB600" s="189"/>
      <c r="MSC600" s="189"/>
      <c r="MSD600" s="189"/>
      <c r="MSE600" s="189"/>
      <c r="MSF600" s="189"/>
      <c r="MSG600" s="189"/>
      <c r="MSH600" s="189"/>
      <c r="MSI600" s="189"/>
      <c r="MSJ600" s="189"/>
      <c r="MSK600" s="189"/>
      <c r="MSL600" s="189"/>
      <c r="MSM600" s="189"/>
      <c r="MSN600" s="189"/>
      <c r="MSO600" s="189"/>
      <c r="MSP600" s="189"/>
      <c r="MSQ600" s="189"/>
      <c r="MSR600" s="189"/>
      <c r="MSS600" s="189"/>
      <c r="MST600" s="189"/>
      <c r="MSU600" s="189"/>
      <c r="MSV600" s="189"/>
      <c r="MSW600" s="189"/>
      <c r="MSX600" s="189"/>
      <c r="MSY600" s="189"/>
      <c r="MSZ600" s="189"/>
      <c r="MTA600" s="189"/>
      <c r="MTB600" s="189"/>
      <c r="MTC600" s="189"/>
      <c r="MTD600" s="189"/>
      <c r="MTE600" s="189"/>
      <c r="MTF600" s="189"/>
      <c r="MTG600" s="189"/>
      <c r="MTH600" s="189"/>
      <c r="MTI600" s="189"/>
      <c r="MTJ600" s="189"/>
      <c r="MTK600" s="189"/>
      <c r="MTL600" s="189"/>
      <c r="MTM600" s="189"/>
      <c r="MTN600" s="189"/>
      <c r="MTO600" s="189"/>
      <c r="MTP600" s="189"/>
      <c r="MTQ600" s="189"/>
      <c r="MTR600" s="189"/>
      <c r="MTS600" s="189"/>
      <c r="MTT600" s="189"/>
      <c r="MTU600" s="189"/>
      <c r="MTV600" s="189"/>
      <c r="MTW600" s="189"/>
      <c r="MTX600" s="189"/>
      <c r="MTY600" s="189"/>
      <c r="MTZ600" s="189"/>
      <c r="MUA600" s="189"/>
      <c r="MUB600" s="189"/>
      <c r="MUC600" s="189"/>
      <c r="MUD600" s="189"/>
      <c r="MUE600" s="189"/>
      <c r="MUF600" s="189"/>
      <c r="MUG600" s="189"/>
      <c r="MUH600" s="189"/>
      <c r="MUI600" s="189"/>
      <c r="MUJ600" s="189"/>
      <c r="MUK600" s="189"/>
      <c r="MUL600" s="189"/>
      <c r="MUM600" s="189"/>
      <c r="MUN600" s="189"/>
      <c r="MUO600" s="189"/>
      <c r="MUP600" s="189"/>
      <c r="MUQ600" s="189"/>
      <c r="MUR600" s="189"/>
      <c r="MUS600" s="189"/>
      <c r="MUT600" s="189"/>
      <c r="MUU600" s="189"/>
      <c r="MUV600" s="189"/>
      <c r="MUW600" s="189"/>
      <c r="MUX600" s="189"/>
      <c r="MUY600" s="189"/>
      <c r="MUZ600" s="189"/>
      <c r="MVA600" s="189"/>
      <c r="MVB600" s="189"/>
      <c r="MVC600" s="189"/>
      <c r="MVD600" s="189"/>
      <c r="MVE600" s="189"/>
      <c r="MVF600" s="189"/>
      <c r="MVG600" s="189"/>
      <c r="MVH600" s="189"/>
      <c r="MVI600" s="189"/>
      <c r="MVJ600" s="189"/>
      <c r="MVK600" s="189"/>
      <c r="MVL600" s="189"/>
      <c r="MVM600" s="189"/>
      <c r="MVN600" s="189"/>
      <c r="MVO600" s="189"/>
      <c r="MVP600" s="189"/>
      <c r="MVQ600" s="189"/>
      <c r="MVR600" s="189"/>
      <c r="MVS600" s="189"/>
      <c r="MVT600" s="189"/>
      <c r="MVU600" s="189"/>
      <c r="MVV600" s="189"/>
      <c r="MVW600" s="189"/>
      <c r="MVX600" s="189"/>
      <c r="MVY600" s="189"/>
      <c r="MVZ600" s="189"/>
      <c r="MWA600" s="189"/>
      <c r="MWB600" s="189"/>
      <c r="MWC600" s="189"/>
      <c r="MWD600" s="189"/>
      <c r="MWE600" s="189"/>
      <c r="MWF600" s="189"/>
      <c r="MWG600" s="189"/>
      <c r="MWH600" s="189"/>
      <c r="MWI600" s="189"/>
      <c r="MWJ600" s="189"/>
      <c r="MWK600" s="189"/>
      <c r="MWL600" s="189"/>
      <c r="MWM600" s="189"/>
      <c r="MWN600" s="189"/>
      <c r="MWO600" s="189"/>
      <c r="MWP600" s="189"/>
      <c r="MWQ600" s="189"/>
      <c r="MWR600" s="189"/>
      <c r="MWS600" s="189"/>
      <c r="MWT600" s="189"/>
      <c r="MWU600" s="189"/>
      <c r="MWV600" s="189"/>
      <c r="MWW600" s="189"/>
      <c r="MWX600" s="189"/>
      <c r="MWY600" s="189"/>
      <c r="MWZ600" s="189"/>
      <c r="MXA600" s="189"/>
      <c r="MXB600" s="189"/>
      <c r="MXC600" s="189"/>
      <c r="MXD600" s="189"/>
      <c r="MXE600" s="189"/>
      <c r="MXF600" s="189"/>
      <c r="MXG600" s="189"/>
      <c r="MXH600" s="189"/>
      <c r="MXI600" s="189"/>
      <c r="MXJ600" s="189"/>
      <c r="MXK600" s="189"/>
      <c r="MXL600" s="189"/>
      <c r="MXM600" s="189"/>
      <c r="MXN600" s="189"/>
      <c r="MXO600" s="189"/>
      <c r="MXP600" s="189"/>
      <c r="MXQ600" s="189"/>
      <c r="MXR600" s="189"/>
      <c r="MXS600" s="189"/>
      <c r="MXT600" s="189"/>
      <c r="MXU600" s="189"/>
      <c r="MXV600" s="189"/>
      <c r="MXW600" s="189"/>
      <c r="MXX600" s="189"/>
      <c r="MXY600" s="189"/>
      <c r="MXZ600" s="189"/>
      <c r="MYA600" s="189"/>
      <c r="MYB600" s="189"/>
      <c r="MYC600" s="189"/>
      <c r="MYD600" s="189"/>
      <c r="MYE600" s="189"/>
      <c r="MYF600" s="189"/>
      <c r="MYG600" s="189"/>
      <c r="MYH600" s="189"/>
      <c r="MYI600" s="189"/>
      <c r="MYJ600" s="189"/>
      <c r="MYK600" s="189"/>
      <c r="MYL600" s="189"/>
      <c r="MYM600" s="189"/>
      <c r="MYN600" s="189"/>
      <c r="MYO600" s="189"/>
      <c r="MYP600" s="189"/>
      <c r="MYQ600" s="189"/>
      <c r="MYR600" s="189"/>
      <c r="MYS600" s="189"/>
      <c r="MYT600" s="189"/>
      <c r="MYU600" s="189"/>
      <c r="MYV600" s="189"/>
      <c r="MYW600" s="189"/>
      <c r="MYX600" s="189"/>
      <c r="MYY600" s="189"/>
      <c r="MYZ600" s="189"/>
      <c r="MZA600" s="189"/>
      <c r="MZB600" s="189"/>
      <c r="MZC600" s="189"/>
      <c r="MZD600" s="189"/>
      <c r="MZE600" s="189"/>
      <c r="MZF600" s="189"/>
      <c r="MZG600" s="189"/>
      <c r="MZH600" s="189"/>
      <c r="MZI600" s="189"/>
      <c r="MZJ600" s="189"/>
      <c r="MZK600" s="189"/>
      <c r="MZL600" s="189"/>
      <c r="MZM600" s="189"/>
      <c r="MZN600" s="189"/>
      <c r="MZO600" s="189"/>
      <c r="MZP600" s="189"/>
      <c r="MZQ600" s="189"/>
      <c r="MZR600" s="189"/>
      <c r="MZS600" s="189"/>
      <c r="MZT600" s="189"/>
      <c r="MZU600" s="189"/>
      <c r="MZV600" s="189"/>
      <c r="MZW600" s="189"/>
      <c r="MZX600" s="189"/>
      <c r="MZY600" s="189"/>
      <c r="MZZ600" s="189"/>
      <c r="NAA600" s="189"/>
      <c r="NAB600" s="189"/>
      <c r="NAC600" s="189"/>
      <c r="NAD600" s="189"/>
      <c r="NAE600" s="189"/>
      <c r="NAF600" s="189"/>
      <c r="NAG600" s="189"/>
      <c r="NAH600" s="189"/>
      <c r="NAI600" s="189"/>
      <c r="NAJ600" s="189"/>
      <c r="NAK600" s="189"/>
      <c r="NAL600" s="189"/>
      <c r="NAM600" s="189"/>
      <c r="NAN600" s="189"/>
      <c r="NAO600" s="189"/>
      <c r="NAP600" s="189"/>
      <c r="NAQ600" s="189"/>
      <c r="NAR600" s="189"/>
      <c r="NAS600" s="189"/>
      <c r="NAT600" s="189"/>
      <c r="NAU600" s="189"/>
      <c r="NAV600" s="189"/>
      <c r="NAW600" s="189"/>
      <c r="NAX600" s="189"/>
      <c r="NAY600" s="189"/>
      <c r="NAZ600" s="189"/>
      <c r="NBA600" s="189"/>
      <c r="NBB600" s="189"/>
      <c r="NBC600" s="189"/>
      <c r="NBD600" s="189"/>
      <c r="NBE600" s="189"/>
      <c r="NBF600" s="189"/>
      <c r="NBG600" s="189"/>
      <c r="NBH600" s="189"/>
      <c r="NBI600" s="189"/>
      <c r="NBJ600" s="189"/>
      <c r="NBK600" s="189"/>
      <c r="NBL600" s="189"/>
      <c r="NBM600" s="189"/>
      <c r="NBN600" s="189"/>
      <c r="NBO600" s="189"/>
      <c r="NBP600" s="189"/>
      <c r="NBQ600" s="189"/>
      <c r="NBR600" s="189"/>
      <c r="NBS600" s="189"/>
      <c r="NBT600" s="189"/>
      <c r="NBU600" s="189"/>
      <c r="NBV600" s="189"/>
      <c r="NBW600" s="189"/>
      <c r="NBX600" s="189"/>
      <c r="NBY600" s="189"/>
      <c r="NBZ600" s="189"/>
      <c r="NCA600" s="189"/>
      <c r="NCB600" s="189"/>
      <c r="NCC600" s="189"/>
      <c r="NCD600" s="189"/>
      <c r="NCE600" s="189"/>
      <c r="NCF600" s="189"/>
      <c r="NCG600" s="189"/>
      <c r="NCH600" s="189"/>
      <c r="NCI600" s="189"/>
      <c r="NCJ600" s="189"/>
      <c r="NCK600" s="189"/>
      <c r="NCL600" s="189"/>
      <c r="NCM600" s="189"/>
      <c r="NCN600" s="189"/>
      <c r="NCO600" s="189"/>
      <c r="NCP600" s="189"/>
      <c r="NCQ600" s="189"/>
      <c r="NCR600" s="189"/>
      <c r="NCS600" s="189"/>
      <c r="NCT600" s="189"/>
      <c r="NCU600" s="189"/>
      <c r="NCV600" s="189"/>
      <c r="NCW600" s="189"/>
      <c r="NCX600" s="189"/>
      <c r="NCY600" s="189"/>
      <c r="NCZ600" s="189"/>
      <c r="NDA600" s="189"/>
      <c r="NDB600" s="189"/>
      <c r="NDC600" s="189"/>
      <c r="NDD600" s="189"/>
      <c r="NDE600" s="189"/>
      <c r="NDF600" s="189"/>
      <c r="NDG600" s="189"/>
      <c r="NDH600" s="189"/>
      <c r="NDI600" s="189"/>
      <c r="NDJ600" s="189"/>
      <c r="NDK600" s="189"/>
      <c r="NDL600" s="189"/>
      <c r="NDM600" s="189"/>
      <c r="NDN600" s="189"/>
      <c r="NDO600" s="189"/>
      <c r="NDP600" s="189"/>
      <c r="NDQ600" s="189"/>
      <c r="NDR600" s="189"/>
      <c r="NDS600" s="189"/>
      <c r="NDT600" s="189"/>
      <c r="NDU600" s="189"/>
      <c r="NDV600" s="189"/>
      <c r="NDW600" s="189"/>
      <c r="NDX600" s="189"/>
      <c r="NDY600" s="189"/>
      <c r="NDZ600" s="189"/>
      <c r="NEA600" s="189"/>
      <c r="NEB600" s="189"/>
      <c r="NEC600" s="189"/>
      <c r="NED600" s="189"/>
      <c r="NEE600" s="189"/>
      <c r="NEF600" s="189"/>
      <c r="NEG600" s="189"/>
      <c r="NEH600" s="189"/>
      <c r="NEI600" s="189"/>
      <c r="NEJ600" s="189"/>
      <c r="NEK600" s="189"/>
      <c r="NEL600" s="189"/>
      <c r="NEM600" s="189"/>
      <c r="NEN600" s="189"/>
      <c r="NEO600" s="189"/>
      <c r="NEP600" s="189"/>
      <c r="NEQ600" s="189"/>
      <c r="NER600" s="189"/>
      <c r="NES600" s="189"/>
      <c r="NET600" s="189"/>
      <c r="NEU600" s="189"/>
      <c r="NEV600" s="189"/>
      <c r="NEW600" s="189"/>
      <c r="NEX600" s="189"/>
      <c r="NEY600" s="189"/>
      <c r="NEZ600" s="189"/>
      <c r="NFA600" s="189"/>
      <c r="NFB600" s="189"/>
      <c r="NFC600" s="189"/>
      <c r="NFD600" s="189"/>
      <c r="NFE600" s="189"/>
      <c r="NFF600" s="189"/>
      <c r="NFG600" s="189"/>
      <c r="NFH600" s="189"/>
      <c r="NFI600" s="189"/>
      <c r="NFJ600" s="189"/>
      <c r="NFK600" s="189"/>
      <c r="NFL600" s="189"/>
      <c r="NFM600" s="189"/>
      <c r="NFN600" s="189"/>
      <c r="NFO600" s="189"/>
      <c r="NFP600" s="189"/>
      <c r="NFQ600" s="189"/>
      <c r="NFR600" s="189"/>
      <c r="NFS600" s="189"/>
      <c r="NFT600" s="189"/>
      <c r="NFU600" s="189"/>
      <c r="NFV600" s="189"/>
      <c r="NFW600" s="189"/>
      <c r="NFX600" s="189"/>
      <c r="NFY600" s="189"/>
      <c r="NFZ600" s="189"/>
      <c r="NGA600" s="189"/>
      <c r="NGB600" s="189"/>
      <c r="NGC600" s="189"/>
      <c r="NGD600" s="189"/>
      <c r="NGE600" s="189"/>
      <c r="NGF600" s="189"/>
      <c r="NGG600" s="189"/>
      <c r="NGH600" s="189"/>
      <c r="NGI600" s="189"/>
      <c r="NGJ600" s="189"/>
      <c r="NGK600" s="189"/>
      <c r="NGL600" s="189"/>
      <c r="NGM600" s="189"/>
      <c r="NGN600" s="189"/>
      <c r="NGO600" s="189"/>
      <c r="NGP600" s="189"/>
      <c r="NGQ600" s="189"/>
      <c r="NGR600" s="189"/>
      <c r="NGS600" s="189"/>
      <c r="NGT600" s="189"/>
      <c r="NGU600" s="189"/>
      <c r="NGV600" s="189"/>
      <c r="NGW600" s="189"/>
      <c r="NGX600" s="189"/>
      <c r="NGY600" s="189"/>
      <c r="NGZ600" s="189"/>
      <c r="NHA600" s="189"/>
      <c r="NHB600" s="189"/>
      <c r="NHC600" s="189"/>
      <c r="NHD600" s="189"/>
      <c r="NHE600" s="189"/>
      <c r="NHF600" s="189"/>
      <c r="NHG600" s="189"/>
      <c r="NHH600" s="189"/>
      <c r="NHI600" s="189"/>
      <c r="NHJ600" s="189"/>
      <c r="NHK600" s="189"/>
      <c r="NHL600" s="189"/>
      <c r="NHM600" s="189"/>
      <c r="NHN600" s="189"/>
      <c r="NHO600" s="189"/>
      <c r="NHP600" s="189"/>
      <c r="NHQ600" s="189"/>
      <c r="NHR600" s="189"/>
      <c r="NHS600" s="189"/>
      <c r="NHT600" s="189"/>
      <c r="NHU600" s="189"/>
      <c r="NHV600" s="189"/>
      <c r="NHW600" s="189"/>
      <c r="NHX600" s="189"/>
      <c r="NHY600" s="189"/>
      <c r="NHZ600" s="189"/>
      <c r="NIA600" s="189"/>
      <c r="NIB600" s="189"/>
      <c r="NIC600" s="189"/>
      <c r="NID600" s="189"/>
      <c r="NIE600" s="189"/>
      <c r="NIF600" s="189"/>
      <c r="NIG600" s="189"/>
      <c r="NIH600" s="189"/>
      <c r="NII600" s="189"/>
      <c r="NIJ600" s="189"/>
      <c r="NIK600" s="189"/>
      <c r="NIL600" s="189"/>
      <c r="NIM600" s="189"/>
      <c r="NIN600" s="189"/>
      <c r="NIO600" s="189"/>
      <c r="NIP600" s="189"/>
      <c r="NIQ600" s="189"/>
      <c r="NIR600" s="189"/>
      <c r="NIS600" s="189"/>
      <c r="NIT600" s="189"/>
      <c r="NIU600" s="189"/>
      <c r="NIV600" s="189"/>
      <c r="NIW600" s="189"/>
      <c r="NIX600" s="189"/>
      <c r="NIY600" s="189"/>
      <c r="NIZ600" s="189"/>
      <c r="NJA600" s="189"/>
      <c r="NJB600" s="189"/>
      <c r="NJC600" s="189"/>
      <c r="NJD600" s="189"/>
      <c r="NJE600" s="189"/>
      <c r="NJF600" s="189"/>
      <c r="NJG600" s="189"/>
      <c r="NJH600" s="189"/>
      <c r="NJI600" s="189"/>
      <c r="NJJ600" s="189"/>
      <c r="NJK600" s="189"/>
      <c r="NJL600" s="189"/>
      <c r="NJM600" s="189"/>
      <c r="NJN600" s="189"/>
      <c r="NJO600" s="189"/>
      <c r="NJP600" s="189"/>
      <c r="NJQ600" s="189"/>
      <c r="NJR600" s="189"/>
      <c r="NJS600" s="189"/>
      <c r="NJT600" s="189"/>
      <c r="NJU600" s="189"/>
      <c r="NJV600" s="189"/>
      <c r="NJW600" s="189"/>
      <c r="NJX600" s="189"/>
      <c r="NJY600" s="189"/>
      <c r="NJZ600" s="189"/>
      <c r="NKA600" s="189"/>
      <c r="NKB600" s="189"/>
      <c r="NKC600" s="189"/>
      <c r="NKD600" s="189"/>
      <c r="NKE600" s="189"/>
      <c r="NKF600" s="189"/>
      <c r="NKG600" s="189"/>
      <c r="NKH600" s="189"/>
      <c r="NKI600" s="189"/>
      <c r="NKJ600" s="189"/>
      <c r="NKK600" s="189"/>
      <c r="NKL600" s="189"/>
      <c r="NKM600" s="189"/>
      <c r="NKN600" s="189"/>
      <c r="NKO600" s="189"/>
      <c r="NKP600" s="189"/>
      <c r="NKQ600" s="189"/>
      <c r="NKR600" s="189"/>
      <c r="NKS600" s="189"/>
      <c r="NKT600" s="189"/>
      <c r="NKU600" s="189"/>
      <c r="NKV600" s="189"/>
      <c r="NKW600" s="189"/>
      <c r="NKX600" s="189"/>
      <c r="NKY600" s="189"/>
      <c r="NKZ600" s="189"/>
      <c r="NLA600" s="189"/>
      <c r="NLB600" s="189"/>
      <c r="NLC600" s="189"/>
      <c r="NLD600" s="189"/>
      <c r="NLE600" s="189"/>
      <c r="NLF600" s="189"/>
      <c r="NLG600" s="189"/>
      <c r="NLH600" s="189"/>
      <c r="NLI600" s="189"/>
      <c r="NLJ600" s="189"/>
      <c r="NLK600" s="189"/>
      <c r="NLL600" s="189"/>
      <c r="NLM600" s="189"/>
      <c r="NLN600" s="189"/>
      <c r="NLO600" s="189"/>
      <c r="NLP600" s="189"/>
      <c r="NLQ600" s="189"/>
      <c r="NLR600" s="189"/>
      <c r="NLS600" s="189"/>
      <c r="NLT600" s="189"/>
      <c r="NLU600" s="189"/>
      <c r="NLV600" s="189"/>
      <c r="NLW600" s="189"/>
      <c r="NLX600" s="189"/>
      <c r="NLY600" s="189"/>
      <c r="NLZ600" s="189"/>
      <c r="NMA600" s="189"/>
      <c r="NMB600" s="189"/>
      <c r="NMC600" s="189"/>
      <c r="NMD600" s="189"/>
      <c r="NME600" s="189"/>
      <c r="NMF600" s="189"/>
      <c r="NMG600" s="189"/>
      <c r="NMH600" s="189"/>
      <c r="NMI600" s="189"/>
      <c r="NMJ600" s="189"/>
      <c r="NMK600" s="189"/>
      <c r="NML600" s="189"/>
      <c r="NMM600" s="189"/>
      <c r="NMN600" s="189"/>
      <c r="NMO600" s="189"/>
      <c r="NMP600" s="189"/>
      <c r="NMQ600" s="189"/>
      <c r="NMR600" s="189"/>
      <c r="NMS600" s="189"/>
      <c r="NMT600" s="189"/>
      <c r="NMU600" s="189"/>
      <c r="NMV600" s="189"/>
      <c r="NMW600" s="189"/>
      <c r="NMX600" s="189"/>
      <c r="NMY600" s="189"/>
      <c r="NMZ600" s="189"/>
      <c r="NNA600" s="189"/>
      <c r="NNB600" s="189"/>
      <c r="NNC600" s="189"/>
      <c r="NND600" s="189"/>
      <c r="NNE600" s="189"/>
      <c r="NNF600" s="189"/>
      <c r="NNG600" s="189"/>
      <c r="NNH600" s="189"/>
      <c r="NNI600" s="189"/>
      <c r="NNJ600" s="189"/>
      <c r="NNK600" s="189"/>
      <c r="NNL600" s="189"/>
      <c r="NNM600" s="189"/>
      <c r="NNN600" s="189"/>
      <c r="NNO600" s="189"/>
      <c r="NNP600" s="189"/>
      <c r="NNQ600" s="189"/>
      <c r="NNR600" s="189"/>
      <c r="NNS600" s="189"/>
      <c r="NNT600" s="189"/>
      <c r="NNU600" s="189"/>
      <c r="NNV600" s="189"/>
      <c r="NNW600" s="189"/>
      <c r="NNX600" s="189"/>
      <c r="NNY600" s="189"/>
      <c r="NNZ600" s="189"/>
      <c r="NOA600" s="189"/>
      <c r="NOB600" s="189"/>
      <c r="NOC600" s="189"/>
      <c r="NOD600" s="189"/>
      <c r="NOE600" s="189"/>
      <c r="NOF600" s="189"/>
      <c r="NOG600" s="189"/>
      <c r="NOH600" s="189"/>
      <c r="NOI600" s="189"/>
      <c r="NOJ600" s="189"/>
      <c r="NOK600" s="189"/>
      <c r="NOL600" s="189"/>
      <c r="NOM600" s="189"/>
      <c r="NON600" s="189"/>
      <c r="NOO600" s="189"/>
      <c r="NOP600" s="189"/>
      <c r="NOQ600" s="189"/>
      <c r="NOR600" s="189"/>
      <c r="NOS600" s="189"/>
      <c r="NOT600" s="189"/>
      <c r="NOU600" s="189"/>
      <c r="NOV600" s="189"/>
      <c r="NOW600" s="189"/>
      <c r="NOX600" s="189"/>
      <c r="NOY600" s="189"/>
      <c r="NOZ600" s="189"/>
      <c r="NPA600" s="189"/>
      <c r="NPB600" s="189"/>
      <c r="NPC600" s="189"/>
      <c r="NPD600" s="189"/>
      <c r="NPE600" s="189"/>
      <c r="NPF600" s="189"/>
      <c r="NPG600" s="189"/>
      <c r="NPH600" s="189"/>
      <c r="NPI600" s="189"/>
      <c r="NPJ600" s="189"/>
      <c r="NPK600" s="189"/>
      <c r="NPL600" s="189"/>
      <c r="NPM600" s="189"/>
      <c r="NPN600" s="189"/>
      <c r="NPO600" s="189"/>
      <c r="NPP600" s="189"/>
      <c r="NPQ600" s="189"/>
      <c r="NPR600" s="189"/>
      <c r="NPS600" s="189"/>
      <c r="NPT600" s="189"/>
      <c r="NPU600" s="189"/>
      <c r="NPV600" s="189"/>
      <c r="NPW600" s="189"/>
      <c r="NPX600" s="189"/>
      <c r="NPY600" s="189"/>
      <c r="NPZ600" s="189"/>
      <c r="NQA600" s="189"/>
      <c r="NQB600" s="189"/>
      <c r="NQC600" s="189"/>
      <c r="NQD600" s="189"/>
      <c r="NQE600" s="189"/>
      <c r="NQF600" s="189"/>
      <c r="NQG600" s="189"/>
      <c r="NQH600" s="189"/>
      <c r="NQI600" s="189"/>
      <c r="NQJ600" s="189"/>
      <c r="NQK600" s="189"/>
      <c r="NQL600" s="189"/>
      <c r="NQM600" s="189"/>
      <c r="NQN600" s="189"/>
      <c r="NQO600" s="189"/>
      <c r="NQP600" s="189"/>
      <c r="NQQ600" s="189"/>
      <c r="NQR600" s="189"/>
      <c r="NQS600" s="189"/>
      <c r="NQT600" s="189"/>
      <c r="NQU600" s="189"/>
      <c r="NQV600" s="189"/>
      <c r="NQW600" s="189"/>
      <c r="NQX600" s="189"/>
      <c r="NQY600" s="189"/>
      <c r="NQZ600" s="189"/>
      <c r="NRA600" s="189"/>
      <c r="NRB600" s="189"/>
      <c r="NRC600" s="189"/>
      <c r="NRD600" s="189"/>
      <c r="NRE600" s="189"/>
      <c r="NRF600" s="189"/>
      <c r="NRG600" s="189"/>
      <c r="NRH600" s="189"/>
      <c r="NRI600" s="189"/>
      <c r="NRJ600" s="189"/>
      <c r="NRK600" s="189"/>
      <c r="NRL600" s="189"/>
      <c r="NRM600" s="189"/>
      <c r="NRN600" s="189"/>
      <c r="NRO600" s="189"/>
      <c r="NRP600" s="189"/>
      <c r="NRQ600" s="189"/>
      <c r="NRR600" s="189"/>
      <c r="NRS600" s="189"/>
      <c r="NRT600" s="189"/>
      <c r="NRU600" s="189"/>
      <c r="NRV600" s="189"/>
      <c r="NRW600" s="189"/>
      <c r="NRX600" s="189"/>
      <c r="NRY600" s="189"/>
      <c r="NRZ600" s="189"/>
      <c r="NSA600" s="189"/>
      <c r="NSB600" s="189"/>
      <c r="NSC600" s="189"/>
      <c r="NSD600" s="189"/>
      <c r="NSE600" s="189"/>
      <c r="NSF600" s="189"/>
      <c r="NSG600" s="189"/>
      <c r="NSH600" s="189"/>
      <c r="NSI600" s="189"/>
      <c r="NSJ600" s="189"/>
      <c r="NSK600" s="189"/>
      <c r="NSL600" s="189"/>
      <c r="NSM600" s="189"/>
      <c r="NSN600" s="189"/>
      <c r="NSO600" s="189"/>
      <c r="NSP600" s="189"/>
      <c r="NSQ600" s="189"/>
      <c r="NSR600" s="189"/>
      <c r="NSS600" s="189"/>
      <c r="NST600" s="189"/>
      <c r="NSU600" s="189"/>
      <c r="NSV600" s="189"/>
      <c r="NSW600" s="189"/>
      <c r="NSX600" s="189"/>
      <c r="NSY600" s="189"/>
      <c r="NSZ600" s="189"/>
      <c r="NTA600" s="189"/>
      <c r="NTB600" s="189"/>
      <c r="NTC600" s="189"/>
      <c r="NTD600" s="189"/>
      <c r="NTE600" s="189"/>
      <c r="NTF600" s="189"/>
      <c r="NTG600" s="189"/>
      <c r="NTH600" s="189"/>
      <c r="NTI600" s="189"/>
      <c r="NTJ600" s="189"/>
      <c r="NTK600" s="189"/>
      <c r="NTL600" s="189"/>
      <c r="NTM600" s="189"/>
      <c r="NTN600" s="189"/>
      <c r="NTO600" s="189"/>
      <c r="NTP600" s="189"/>
      <c r="NTQ600" s="189"/>
      <c r="NTR600" s="189"/>
      <c r="NTS600" s="189"/>
      <c r="NTT600" s="189"/>
      <c r="NTU600" s="189"/>
      <c r="NTV600" s="189"/>
      <c r="NTW600" s="189"/>
      <c r="NTX600" s="189"/>
      <c r="NTY600" s="189"/>
      <c r="NTZ600" s="189"/>
      <c r="NUA600" s="189"/>
      <c r="NUB600" s="189"/>
      <c r="NUC600" s="189"/>
      <c r="NUD600" s="189"/>
      <c r="NUE600" s="189"/>
      <c r="NUF600" s="189"/>
      <c r="NUG600" s="189"/>
      <c r="NUH600" s="189"/>
      <c r="NUI600" s="189"/>
      <c r="NUJ600" s="189"/>
      <c r="NUK600" s="189"/>
      <c r="NUL600" s="189"/>
      <c r="NUM600" s="189"/>
      <c r="NUN600" s="189"/>
      <c r="NUO600" s="189"/>
      <c r="NUP600" s="189"/>
      <c r="NUQ600" s="189"/>
      <c r="NUR600" s="189"/>
      <c r="NUS600" s="189"/>
      <c r="NUT600" s="189"/>
      <c r="NUU600" s="189"/>
      <c r="NUV600" s="189"/>
      <c r="NUW600" s="189"/>
      <c r="NUX600" s="189"/>
      <c r="NUY600" s="189"/>
      <c r="NUZ600" s="189"/>
      <c r="NVA600" s="189"/>
      <c r="NVB600" s="189"/>
      <c r="NVC600" s="189"/>
      <c r="NVD600" s="189"/>
      <c r="NVE600" s="189"/>
      <c r="NVF600" s="189"/>
      <c r="NVG600" s="189"/>
      <c r="NVH600" s="189"/>
      <c r="NVI600" s="189"/>
      <c r="NVJ600" s="189"/>
      <c r="NVK600" s="189"/>
      <c r="NVL600" s="189"/>
      <c r="NVM600" s="189"/>
      <c r="NVN600" s="189"/>
      <c r="NVO600" s="189"/>
      <c r="NVP600" s="189"/>
      <c r="NVQ600" s="189"/>
      <c r="NVR600" s="189"/>
      <c r="NVS600" s="189"/>
      <c r="NVT600" s="189"/>
      <c r="NVU600" s="189"/>
      <c r="NVV600" s="189"/>
      <c r="NVW600" s="189"/>
      <c r="NVX600" s="189"/>
      <c r="NVY600" s="189"/>
      <c r="NVZ600" s="189"/>
      <c r="NWA600" s="189"/>
      <c r="NWB600" s="189"/>
      <c r="NWC600" s="189"/>
      <c r="NWD600" s="189"/>
      <c r="NWE600" s="189"/>
      <c r="NWF600" s="189"/>
      <c r="NWG600" s="189"/>
      <c r="NWH600" s="189"/>
      <c r="NWI600" s="189"/>
      <c r="NWJ600" s="189"/>
      <c r="NWK600" s="189"/>
      <c r="NWL600" s="189"/>
      <c r="NWM600" s="189"/>
      <c r="NWN600" s="189"/>
      <c r="NWO600" s="189"/>
      <c r="NWP600" s="189"/>
      <c r="NWQ600" s="189"/>
      <c r="NWR600" s="189"/>
      <c r="NWS600" s="189"/>
      <c r="NWT600" s="189"/>
      <c r="NWU600" s="189"/>
      <c r="NWV600" s="189"/>
      <c r="NWW600" s="189"/>
      <c r="NWX600" s="189"/>
      <c r="NWY600" s="189"/>
      <c r="NWZ600" s="189"/>
      <c r="NXA600" s="189"/>
      <c r="NXB600" s="189"/>
      <c r="NXC600" s="189"/>
      <c r="NXD600" s="189"/>
      <c r="NXE600" s="189"/>
      <c r="NXF600" s="189"/>
      <c r="NXG600" s="189"/>
      <c r="NXH600" s="189"/>
      <c r="NXI600" s="189"/>
      <c r="NXJ600" s="189"/>
      <c r="NXK600" s="189"/>
      <c r="NXL600" s="189"/>
      <c r="NXM600" s="189"/>
      <c r="NXN600" s="189"/>
      <c r="NXO600" s="189"/>
      <c r="NXP600" s="189"/>
      <c r="NXQ600" s="189"/>
      <c r="NXR600" s="189"/>
      <c r="NXS600" s="189"/>
      <c r="NXT600" s="189"/>
      <c r="NXU600" s="189"/>
      <c r="NXV600" s="189"/>
      <c r="NXW600" s="189"/>
      <c r="NXX600" s="189"/>
      <c r="NXY600" s="189"/>
      <c r="NXZ600" s="189"/>
      <c r="NYA600" s="189"/>
      <c r="NYB600" s="189"/>
      <c r="NYC600" s="189"/>
      <c r="NYD600" s="189"/>
      <c r="NYE600" s="189"/>
      <c r="NYF600" s="189"/>
      <c r="NYG600" s="189"/>
      <c r="NYH600" s="189"/>
      <c r="NYI600" s="189"/>
      <c r="NYJ600" s="189"/>
      <c r="NYK600" s="189"/>
      <c r="NYL600" s="189"/>
      <c r="NYM600" s="189"/>
      <c r="NYN600" s="189"/>
      <c r="NYO600" s="189"/>
      <c r="NYP600" s="189"/>
      <c r="NYQ600" s="189"/>
      <c r="NYR600" s="189"/>
      <c r="NYS600" s="189"/>
      <c r="NYT600" s="189"/>
      <c r="NYU600" s="189"/>
      <c r="NYV600" s="189"/>
      <c r="NYW600" s="189"/>
      <c r="NYX600" s="189"/>
      <c r="NYY600" s="189"/>
      <c r="NYZ600" s="189"/>
      <c r="NZA600" s="189"/>
      <c r="NZB600" s="189"/>
      <c r="NZC600" s="189"/>
      <c r="NZD600" s="189"/>
      <c r="NZE600" s="189"/>
      <c r="NZF600" s="189"/>
      <c r="NZG600" s="189"/>
      <c r="NZH600" s="189"/>
      <c r="NZI600" s="189"/>
      <c r="NZJ600" s="189"/>
      <c r="NZK600" s="189"/>
      <c r="NZL600" s="189"/>
      <c r="NZM600" s="189"/>
      <c r="NZN600" s="189"/>
      <c r="NZO600" s="189"/>
      <c r="NZP600" s="189"/>
      <c r="NZQ600" s="189"/>
      <c r="NZR600" s="189"/>
      <c r="NZS600" s="189"/>
      <c r="NZT600" s="189"/>
      <c r="NZU600" s="189"/>
      <c r="NZV600" s="189"/>
      <c r="NZW600" s="189"/>
      <c r="NZX600" s="189"/>
      <c r="NZY600" s="189"/>
      <c r="NZZ600" s="189"/>
      <c r="OAA600" s="189"/>
      <c r="OAB600" s="189"/>
      <c r="OAC600" s="189"/>
      <c r="OAD600" s="189"/>
      <c r="OAE600" s="189"/>
      <c r="OAF600" s="189"/>
      <c r="OAG600" s="189"/>
      <c r="OAH600" s="189"/>
      <c r="OAI600" s="189"/>
      <c r="OAJ600" s="189"/>
      <c r="OAK600" s="189"/>
      <c r="OAL600" s="189"/>
      <c r="OAM600" s="189"/>
      <c r="OAN600" s="189"/>
      <c r="OAO600" s="189"/>
      <c r="OAP600" s="189"/>
      <c r="OAQ600" s="189"/>
      <c r="OAR600" s="189"/>
      <c r="OAS600" s="189"/>
      <c r="OAT600" s="189"/>
      <c r="OAU600" s="189"/>
      <c r="OAV600" s="189"/>
      <c r="OAW600" s="189"/>
      <c r="OAX600" s="189"/>
      <c r="OAY600" s="189"/>
      <c r="OAZ600" s="189"/>
      <c r="OBA600" s="189"/>
      <c r="OBB600" s="189"/>
      <c r="OBC600" s="189"/>
      <c r="OBD600" s="189"/>
      <c r="OBE600" s="189"/>
      <c r="OBF600" s="189"/>
      <c r="OBG600" s="189"/>
      <c r="OBH600" s="189"/>
      <c r="OBI600" s="189"/>
      <c r="OBJ600" s="189"/>
      <c r="OBK600" s="189"/>
      <c r="OBL600" s="189"/>
      <c r="OBM600" s="189"/>
      <c r="OBN600" s="189"/>
      <c r="OBO600" s="189"/>
      <c r="OBP600" s="189"/>
      <c r="OBQ600" s="189"/>
      <c r="OBR600" s="189"/>
      <c r="OBS600" s="189"/>
      <c r="OBT600" s="189"/>
      <c r="OBU600" s="189"/>
      <c r="OBV600" s="189"/>
      <c r="OBW600" s="189"/>
      <c r="OBX600" s="189"/>
      <c r="OBY600" s="189"/>
      <c r="OBZ600" s="189"/>
      <c r="OCA600" s="189"/>
      <c r="OCB600" s="189"/>
      <c r="OCC600" s="189"/>
      <c r="OCD600" s="189"/>
      <c r="OCE600" s="189"/>
      <c r="OCF600" s="189"/>
      <c r="OCG600" s="189"/>
      <c r="OCH600" s="189"/>
      <c r="OCI600" s="189"/>
      <c r="OCJ600" s="189"/>
      <c r="OCK600" s="189"/>
      <c r="OCL600" s="189"/>
      <c r="OCM600" s="189"/>
      <c r="OCN600" s="189"/>
      <c r="OCO600" s="189"/>
      <c r="OCP600" s="189"/>
      <c r="OCQ600" s="189"/>
      <c r="OCR600" s="189"/>
      <c r="OCS600" s="189"/>
      <c r="OCT600" s="189"/>
      <c r="OCU600" s="189"/>
      <c r="OCV600" s="189"/>
      <c r="OCW600" s="189"/>
      <c r="OCX600" s="189"/>
      <c r="OCY600" s="189"/>
      <c r="OCZ600" s="189"/>
      <c r="ODA600" s="189"/>
      <c r="ODB600" s="189"/>
      <c r="ODC600" s="189"/>
      <c r="ODD600" s="189"/>
      <c r="ODE600" s="189"/>
      <c r="ODF600" s="189"/>
      <c r="ODG600" s="189"/>
      <c r="ODH600" s="189"/>
      <c r="ODI600" s="189"/>
      <c r="ODJ600" s="189"/>
      <c r="ODK600" s="189"/>
      <c r="ODL600" s="189"/>
      <c r="ODM600" s="189"/>
      <c r="ODN600" s="189"/>
      <c r="ODO600" s="189"/>
      <c r="ODP600" s="189"/>
      <c r="ODQ600" s="189"/>
      <c r="ODR600" s="189"/>
      <c r="ODS600" s="189"/>
      <c r="ODT600" s="189"/>
      <c r="ODU600" s="189"/>
      <c r="ODV600" s="189"/>
      <c r="ODW600" s="189"/>
      <c r="ODX600" s="189"/>
      <c r="ODY600" s="189"/>
      <c r="ODZ600" s="189"/>
      <c r="OEA600" s="189"/>
      <c r="OEB600" s="189"/>
      <c r="OEC600" s="189"/>
      <c r="OED600" s="189"/>
      <c r="OEE600" s="189"/>
      <c r="OEF600" s="189"/>
      <c r="OEG600" s="189"/>
      <c r="OEH600" s="189"/>
      <c r="OEI600" s="189"/>
      <c r="OEJ600" s="189"/>
      <c r="OEK600" s="189"/>
      <c r="OEL600" s="189"/>
      <c r="OEM600" s="189"/>
      <c r="OEN600" s="189"/>
      <c r="OEO600" s="189"/>
      <c r="OEP600" s="189"/>
      <c r="OEQ600" s="189"/>
      <c r="OER600" s="189"/>
      <c r="OES600" s="189"/>
      <c r="OET600" s="189"/>
      <c r="OEU600" s="189"/>
      <c r="OEV600" s="189"/>
      <c r="OEW600" s="189"/>
      <c r="OEX600" s="189"/>
      <c r="OEY600" s="189"/>
      <c r="OEZ600" s="189"/>
      <c r="OFA600" s="189"/>
      <c r="OFB600" s="189"/>
      <c r="OFC600" s="189"/>
      <c r="OFD600" s="189"/>
      <c r="OFE600" s="189"/>
      <c r="OFF600" s="189"/>
      <c r="OFG600" s="189"/>
      <c r="OFH600" s="189"/>
      <c r="OFI600" s="189"/>
      <c r="OFJ600" s="189"/>
      <c r="OFK600" s="189"/>
      <c r="OFL600" s="189"/>
      <c r="OFM600" s="189"/>
      <c r="OFN600" s="189"/>
      <c r="OFO600" s="189"/>
      <c r="OFP600" s="189"/>
      <c r="OFQ600" s="189"/>
      <c r="OFR600" s="189"/>
      <c r="OFS600" s="189"/>
      <c r="OFT600" s="189"/>
      <c r="OFU600" s="189"/>
      <c r="OFV600" s="189"/>
      <c r="OFW600" s="189"/>
      <c r="OFX600" s="189"/>
      <c r="OFY600" s="189"/>
      <c r="OFZ600" s="189"/>
      <c r="OGA600" s="189"/>
      <c r="OGB600" s="189"/>
      <c r="OGC600" s="189"/>
      <c r="OGD600" s="189"/>
      <c r="OGE600" s="189"/>
      <c r="OGF600" s="189"/>
      <c r="OGG600" s="189"/>
      <c r="OGH600" s="189"/>
      <c r="OGI600" s="189"/>
      <c r="OGJ600" s="189"/>
      <c r="OGK600" s="189"/>
      <c r="OGL600" s="189"/>
      <c r="OGM600" s="189"/>
      <c r="OGN600" s="189"/>
      <c r="OGO600" s="189"/>
      <c r="OGP600" s="189"/>
      <c r="OGQ600" s="189"/>
      <c r="OGR600" s="189"/>
      <c r="OGS600" s="189"/>
      <c r="OGT600" s="189"/>
      <c r="OGU600" s="189"/>
      <c r="OGV600" s="189"/>
      <c r="OGW600" s="189"/>
      <c r="OGX600" s="189"/>
      <c r="OGY600" s="189"/>
      <c r="OGZ600" s="189"/>
      <c r="OHA600" s="189"/>
      <c r="OHB600" s="189"/>
      <c r="OHC600" s="189"/>
      <c r="OHD600" s="189"/>
      <c r="OHE600" s="189"/>
      <c r="OHF600" s="189"/>
      <c r="OHG600" s="189"/>
      <c r="OHH600" s="189"/>
      <c r="OHI600" s="189"/>
      <c r="OHJ600" s="189"/>
      <c r="OHK600" s="189"/>
      <c r="OHL600" s="189"/>
      <c r="OHM600" s="189"/>
      <c r="OHN600" s="189"/>
      <c r="OHO600" s="189"/>
      <c r="OHP600" s="189"/>
      <c r="OHQ600" s="189"/>
      <c r="OHR600" s="189"/>
      <c r="OHS600" s="189"/>
      <c r="OHT600" s="189"/>
      <c r="OHU600" s="189"/>
      <c r="OHV600" s="189"/>
      <c r="OHW600" s="189"/>
      <c r="OHX600" s="189"/>
      <c r="OHY600" s="189"/>
      <c r="OHZ600" s="189"/>
      <c r="OIA600" s="189"/>
      <c r="OIB600" s="189"/>
      <c r="OIC600" s="189"/>
      <c r="OID600" s="189"/>
      <c r="OIE600" s="189"/>
      <c r="OIF600" s="189"/>
      <c r="OIG600" s="189"/>
      <c r="OIH600" s="189"/>
      <c r="OII600" s="189"/>
      <c r="OIJ600" s="189"/>
      <c r="OIK600" s="189"/>
      <c r="OIL600" s="189"/>
      <c r="OIM600" s="189"/>
      <c r="OIN600" s="189"/>
      <c r="OIO600" s="189"/>
      <c r="OIP600" s="189"/>
      <c r="OIQ600" s="189"/>
      <c r="OIR600" s="189"/>
      <c r="OIS600" s="189"/>
      <c r="OIT600" s="189"/>
      <c r="OIU600" s="189"/>
      <c r="OIV600" s="189"/>
      <c r="OIW600" s="189"/>
      <c r="OIX600" s="189"/>
      <c r="OIY600" s="189"/>
      <c r="OIZ600" s="189"/>
      <c r="OJA600" s="189"/>
      <c r="OJB600" s="189"/>
      <c r="OJC600" s="189"/>
      <c r="OJD600" s="189"/>
      <c r="OJE600" s="189"/>
      <c r="OJF600" s="189"/>
      <c r="OJG600" s="189"/>
      <c r="OJH600" s="189"/>
      <c r="OJI600" s="189"/>
      <c r="OJJ600" s="189"/>
      <c r="OJK600" s="189"/>
      <c r="OJL600" s="189"/>
      <c r="OJM600" s="189"/>
      <c r="OJN600" s="189"/>
      <c r="OJO600" s="189"/>
      <c r="OJP600" s="189"/>
      <c r="OJQ600" s="189"/>
      <c r="OJR600" s="189"/>
      <c r="OJS600" s="189"/>
      <c r="OJT600" s="189"/>
      <c r="OJU600" s="189"/>
      <c r="OJV600" s="189"/>
      <c r="OJW600" s="189"/>
      <c r="OJX600" s="189"/>
      <c r="OJY600" s="189"/>
      <c r="OJZ600" s="189"/>
      <c r="OKA600" s="189"/>
      <c r="OKB600" s="189"/>
      <c r="OKC600" s="189"/>
      <c r="OKD600" s="189"/>
      <c r="OKE600" s="189"/>
      <c r="OKF600" s="189"/>
      <c r="OKG600" s="189"/>
      <c r="OKH600" s="189"/>
      <c r="OKI600" s="189"/>
      <c r="OKJ600" s="189"/>
      <c r="OKK600" s="189"/>
      <c r="OKL600" s="189"/>
      <c r="OKM600" s="189"/>
      <c r="OKN600" s="189"/>
      <c r="OKO600" s="189"/>
      <c r="OKP600" s="189"/>
      <c r="OKQ600" s="189"/>
      <c r="OKR600" s="189"/>
      <c r="OKS600" s="189"/>
      <c r="OKT600" s="189"/>
      <c r="OKU600" s="189"/>
      <c r="OKV600" s="189"/>
      <c r="OKW600" s="189"/>
      <c r="OKX600" s="189"/>
      <c r="OKY600" s="189"/>
      <c r="OKZ600" s="189"/>
      <c r="OLA600" s="189"/>
      <c r="OLB600" s="189"/>
      <c r="OLC600" s="189"/>
      <c r="OLD600" s="189"/>
      <c r="OLE600" s="189"/>
      <c r="OLF600" s="189"/>
      <c r="OLG600" s="189"/>
      <c r="OLH600" s="189"/>
      <c r="OLI600" s="189"/>
      <c r="OLJ600" s="189"/>
      <c r="OLK600" s="189"/>
      <c r="OLL600" s="189"/>
      <c r="OLM600" s="189"/>
      <c r="OLN600" s="189"/>
      <c r="OLO600" s="189"/>
      <c r="OLP600" s="189"/>
      <c r="OLQ600" s="189"/>
      <c r="OLR600" s="189"/>
      <c r="OLS600" s="189"/>
      <c r="OLT600" s="189"/>
      <c r="OLU600" s="189"/>
      <c r="OLV600" s="189"/>
      <c r="OLW600" s="189"/>
      <c r="OLX600" s="189"/>
      <c r="OLY600" s="189"/>
      <c r="OLZ600" s="189"/>
      <c r="OMA600" s="189"/>
      <c r="OMB600" s="189"/>
      <c r="OMC600" s="189"/>
      <c r="OMD600" s="189"/>
      <c r="OME600" s="189"/>
      <c r="OMF600" s="189"/>
      <c r="OMG600" s="189"/>
      <c r="OMH600" s="189"/>
      <c r="OMI600" s="189"/>
      <c r="OMJ600" s="189"/>
      <c r="OMK600" s="189"/>
      <c r="OML600" s="189"/>
      <c r="OMM600" s="189"/>
      <c r="OMN600" s="189"/>
      <c r="OMO600" s="189"/>
      <c r="OMP600" s="189"/>
      <c r="OMQ600" s="189"/>
      <c r="OMR600" s="189"/>
      <c r="OMS600" s="189"/>
      <c r="OMT600" s="189"/>
      <c r="OMU600" s="189"/>
      <c r="OMV600" s="189"/>
      <c r="OMW600" s="189"/>
      <c r="OMX600" s="189"/>
      <c r="OMY600" s="189"/>
      <c r="OMZ600" s="189"/>
      <c r="ONA600" s="189"/>
      <c r="ONB600" s="189"/>
      <c r="ONC600" s="189"/>
      <c r="OND600" s="189"/>
      <c r="ONE600" s="189"/>
      <c r="ONF600" s="189"/>
      <c r="ONG600" s="189"/>
      <c r="ONH600" s="189"/>
      <c r="ONI600" s="189"/>
      <c r="ONJ600" s="189"/>
      <c r="ONK600" s="189"/>
      <c r="ONL600" s="189"/>
      <c r="ONM600" s="189"/>
      <c r="ONN600" s="189"/>
      <c r="ONO600" s="189"/>
      <c r="ONP600" s="189"/>
      <c r="ONQ600" s="189"/>
      <c r="ONR600" s="189"/>
      <c r="ONS600" s="189"/>
      <c r="ONT600" s="189"/>
      <c r="ONU600" s="189"/>
      <c r="ONV600" s="189"/>
      <c r="ONW600" s="189"/>
      <c r="ONX600" s="189"/>
      <c r="ONY600" s="189"/>
      <c r="ONZ600" s="189"/>
      <c r="OOA600" s="189"/>
      <c r="OOB600" s="189"/>
      <c r="OOC600" s="189"/>
      <c r="OOD600" s="189"/>
      <c r="OOE600" s="189"/>
      <c r="OOF600" s="189"/>
      <c r="OOG600" s="189"/>
      <c r="OOH600" s="189"/>
      <c r="OOI600" s="189"/>
      <c r="OOJ600" s="189"/>
      <c r="OOK600" s="189"/>
      <c r="OOL600" s="189"/>
      <c r="OOM600" s="189"/>
      <c r="OON600" s="189"/>
      <c r="OOO600" s="189"/>
      <c r="OOP600" s="189"/>
      <c r="OOQ600" s="189"/>
      <c r="OOR600" s="189"/>
      <c r="OOS600" s="189"/>
      <c r="OOT600" s="189"/>
      <c r="OOU600" s="189"/>
      <c r="OOV600" s="189"/>
      <c r="OOW600" s="189"/>
      <c r="OOX600" s="189"/>
      <c r="OOY600" s="189"/>
      <c r="OOZ600" s="189"/>
      <c r="OPA600" s="189"/>
      <c r="OPB600" s="189"/>
      <c r="OPC600" s="189"/>
      <c r="OPD600" s="189"/>
      <c r="OPE600" s="189"/>
      <c r="OPF600" s="189"/>
      <c r="OPG600" s="189"/>
      <c r="OPH600" s="189"/>
      <c r="OPI600" s="189"/>
      <c r="OPJ600" s="189"/>
      <c r="OPK600" s="189"/>
      <c r="OPL600" s="189"/>
      <c r="OPM600" s="189"/>
      <c r="OPN600" s="189"/>
      <c r="OPO600" s="189"/>
      <c r="OPP600" s="189"/>
      <c r="OPQ600" s="189"/>
      <c r="OPR600" s="189"/>
      <c r="OPS600" s="189"/>
      <c r="OPT600" s="189"/>
      <c r="OPU600" s="189"/>
      <c r="OPV600" s="189"/>
      <c r="OPW600" s="189"/>
      <c r="OPX600" s="189"/>
      <c r="OPY600" s="189"/>
      <c r="OPZ600" s="189"/>
      <c r="OQA600" s="189"/>
      <c r="OQB600" s="189"/>
      <c r="OQC600" s="189"/>
      <c r="OQD600" s="189"/>
      <c r="OQE600" s="189"/>
      <c r="OQF600" s="189"/>
      <c r="OQG600" s="189"/>
      <c r="OQH600" s="189"/>
      <c r="OQI600" s="189"/>
      <c r="OQJ600" s="189"/>
      <c r="OQK600" s="189"/>
      <c r="OQL600" s="189"/>
      <c r="OQM600" s="189"/>
      <c r="OQN600" s="189"/>
      <c r="OQO600" s="189"/>
      <c r="OQP600" s="189"/>
      <c r="OQQ600" s="189"/>
      <c r="OQR600" s="189"/>
      <c r="OQS600" s="189"/>
      <c r="OQT600" s="189"/>
      <c r="OQU600" s="189"/>
      <c r="OQV600" s="189"/>
      <c r="OQW600" s="189"/>
      <c r="OQX600" s="189"/>
      <c r="OQY600" s="189"/>
      <c r="OQZ600" s="189"/>
      <c r="ORA600" s="189"/>
      <c r="ORB600" s="189"/>
      <c r="ORC600" s="189"/>
      <c r="ORD600" s="189"/>
      <c r="ORE600" s="189"/>
      <c r="ORF600" s="189"/>
      <c r="ORG600" s="189"/>
      <c r="ORH600" s="189"/>
      <c r="ORI600" s="189"/>
      <c r="ORJ600" s="189"/>
      <c r="ORK600" s="189"/>
      <c r="ORL600" s="189"/>
      <c r="ORM600" s="189"/>
      <c r="ORN600" s="189"/>
      <c r="ORO600" s="189"/>
      <c r="ORP600" s="189"/>
      <c r="ORQ600" s="189"/>
      <c r="ORR600" s="189"/>
      <c r="ORS600" s="189"/>
      <c r="ORT600" s="189"/>
      <c r="ORU600" s="189"/>
      <c r="ORV600" s="189"/>
      <c r="ORW600" s="189"/>
      <c r="ORX600" s="189"/>
      <c r="ORY600" s="189"/>
      <c r="ORZ600" s="189"/>
      <c r="OSA600" s="189"/>
      <c r="OSB600" s="189"/>
      <c r="OSC600" s="189"/>
      <c r="OSD600" s="189"/>
      <c r="OSE600" s="189"/>
      <c r="OSF600" s="189"/>
      <c r="OSG600" s="189"/>
      <c r="OSH600" s="189"/>
      <c r="OSI600" s="189"/>
      <c r="OSJ600" s="189"/>
      <c r="OSK600" s="189"/>
      <c r="OSL600" s="189"/>
      <c r="OSM600" s="189"/>
      <c r="OSN600" s="189"/>
      <c r="OSO600" s="189"/>
      <c r="OSP600" s="189"/>
      <c r="OSQ600" s="189"/>
      <c r="OSR600" s="189"/>
      <c r="OSS600" s="189"/>
      <c r="OST600" s="189"/>
      <c r="OSU600" s="189"/>
      <c r="OSV600" s="189"/>
      <c r="OSW600" s="189"/>
      <c r="OSX600" s="189"/>
      <c r="OSY600" s="189"/>
      <c r="OSZ600" s="189"/>
      <c r="OTA600" s="189"/>
      <c r="OTB600" s="189"/>
      <c r="OTC600" s="189"/>
      <c r="OTD600" s="189"/>
      <c r="OTE600" s="189"/>
      <c r="OTF600" s="189"/>
      <c r="OTG600" s="189"/>
      <c r="OTH600" s="189"/>
      <c r="OTI600" s="189"/>
      <c r="OTJ600" s="189"/>
      <c r="OTK600" s="189"/>
      <c r="OTL600" s="189"/>
      <c r="OTM600" s="189"/>
      <c r="OTN600" s="189"/>
      <c r="OTO600" s="189"/>
      <c r="OTP600" s="189"/>
      <c r="OTQ600" s="189"/>
      <c r="OTR600" s="189"/>
      <c r="OTS600" s="189"/>
      <c r="OTT600" s="189"/>
      <c r="OTU600" s="189"/>
      <c r="OTV600" s="189"/>
      <c r="OTW600" s="189"/>
      <c r="OTX600" s="189"/>
      <c r="OTY600" s="189"/>
      <c r="OTZ600" s="189"/>
      <c r="OUA600" s="189"/>
      <c r="OUB600" s="189"/>
      <c r="OUC600" s="189"/>
      <c r="OUD600" s="189"/>
      <c r="OUE600" s="189"/>
      <c r="OUF600" s="189"/>
      <c r="OUG600" s="189"/>
      <c r="OUH600" s="189"/>
      <c r="OUI600" s="189"/>
      <c r="OUJ600" s="189"/>
      <c r="OUK600" s="189"/>
      <c r="OUL600" s="189"/>
      <c r="OUM600" s="189"/>
      <c r="OUN600" s="189"/>
      <c r="OUO600" s="189"/>
      <c r="OUP600" s="189"/>
      <c r="OUQ600" s="189"/>
      <c r="OUR600" s="189"/>
      <c r="OUS600" s="189"/>
      <c r="OUT600" s="189"/>
      <c r="OUU600" s="189"/>
      <c r="OUV600" s="189"/>
      <c r="OUW600" s="189"/>
      <c r="OUX600" s="189"/>
      <c r="OUY600" s="189"/>
      <c r="OUZ600" s="189"/>
      <c r="OVA600" s="189"/>
      <c r="OVB600" s="189"/>
      <c r="OVC600" s="189"/>
      <c r="OVD600" s="189"/>
      <c r="OVE600" s="189"/>
      <c r="OVF600" s="189"/>
      <c r="OVG600" s="189"/>
      <c r="OVH600" s="189"/>
      <c r="OVI600" s="189"/>
      <c r="OVJ600" s="189"/>
      <c r="OVK600" s="189"/>
      <c r="OVL600" s="189"/>
      <c r="OVM600" s="189"/>
      <c r="OVN600" s="189"/>
      <c r="OVO600" s="189"/>
      <c r="OVP600" s="189"/>
      <c r="OVQ600" s="189"/>
      <c r="OVR600" s="189"/>
      <c r="OVS600" s="189"/>
      <c r="OVT600" s="189"/>
      <c r="OVU600" s="189"/>
      <c r="OVV600" s="189"/>
      <c r="OVW600" s="189"/>
      <c r="OVX600" s="189"/>
      <c r="OVY600" s="189"/>
      <c r="OVZ600" s="189"/>
      <c r="OWA600" s="189"/>
      <c r="OWB600" s="189"/>
      <c r="OWC600" s="189"/>
      <c r="OWD600" s="189"/>
      <c r="OWE600" s="189"/>
      <c r="OWF600" s="189"/>
      <c r="OWG600" s="189"/>
      <c r="OWH600" s="189"/>
      <c r="OWI600" s="189"/>
      <c r="OWJ600" s="189"/>
      <c r="OWK600" s="189"/>
      <c r="OWL600" s="189"/>
      <c r="OWM600" s="189"/>
      <c r="OWN600" s="189"/>
      <c r="OWO600" s="189"/>
      <c r="OWP600" s="189"/>
      <c r="OWQ600" s="189"/>
      <c r="OWR600" s="189"/>
      <c r="OWS600" s="189"/>
      <c r="OWT600" s="189"/>
      <c r="OWU600" s="189"/>
      <c r="OWV600" s="189"/>
      <c r="OWW600" s="189"/>
      <c r="OWX600" s="189"/>
      <c r="OWY600" s="189"/>
      <c r="OWZ600" s="189"/>
      <c r="OXA600" s="189"/>
      <c r="OXB600" s="189"/>
      <c r="OXC600" s="189"/>
      <c r="OXD600" s="189"/>
      <c r="OXE600" s="189"/>
      <c r="OXF600" s="189"/>
      <c r="OXG600" s="189"/>
      <c r="OXH600" s="189"/>
      <c r="OXI600" s="189"/>
      <c r="OXJ600" s="189"/>
      <c r="OXK600" s="189"/>
      <c r="OXL600" s="189"/>
      <c r="OXM600" s="189"/>
      <c r="OXN600" s="189"/>
      <c r="OXO600" s="189"/>
      <c r="OXP600" s="189"/>
      <c r="OXQ600" s="189"/>
      <c r="OXR600" s="189"/>
      <c r="OXS600" s="189"/>
      <c r="OXT600" s="189"/>
      <c r="OXU600" s="189"/>
      <c r="OXV600" s="189"/>
      <c r="OXW600" s="189"/>
      <c r="OXX600" s="189"/>
      <c r="OXY600" s="189"/>
      <c r="OXZ600" s="189"/>
      <c r="OYA600" s="189"/>
      <c r="OYB600" s="189"/>
      <c r="OYC600" s="189"/>
      <c r="OYD600" s="189"/>
      <c r="OYE600" s="189"/>
      <c r="OYF600" s="189"/>
      <c r="OYG600" s="189"/>
      <c r="OYH600" s="189"/>
      <c r="OYI600" s="189"/>
      <c r="OYJ600" s="189"/>
      <c r="OYK600" s="189"/>
      <c r="OYL600" s="189"/>
      <c r="OYM600" s="189"/>
      <c r="OYN600" s="189"/>
      <c r="OYO600" s="189"/>
      <c r="OYP600" s="189"/>
      <c r="OYQ600" s="189"/>
      <c r="OYR600" s="189"/>
      <c r="OYS600" s="189"/>
      <c r="OYT600" s="189"/>
      <c r="OYU600" s="189"/>
      <c r="OYV600" s="189"/>
      <c r="OYW600" s="189"/>
      <c r="OYX600" s="189"/>
      <c r="OYY600" s="189"/>
      <c r="OYZ600" s="189"/>
      <c r="OZA600" s="189"/>
      <c r="OZB600" s="189"/>
      <c r="OZC600" s="189"/>
      <c r="OZD600" s="189"/>
      <c r="OZE600" s="189"/>
      <c r="OZF600" s="189"/>
      <c r="OZG600" s="189"/>
      <c r="OZH600" s="189"/>
      <c r="OZI600" s="189"/>
      <c r="OZJ600" s="189"/>
      <c r="OZK600" s="189"/>
      <c r="OZL600" s="189"/>
      <c r="OZM600" s="189"/>
      <c r="OZN600" s="189"/>
      <c r="OZO600" s="189"/>
      <c r="OZP600" s="189"/>
      <c r="OZQ600" s="189"/>
      <c r="OZR600" s="189"/>
      <c r="OZS600" s="189"/>
      <c r="OZT600" s="189"/>
      <c r="OZU600" s="189"/>
      <c r="OZV600" s="189"/>
      <c r="OZW600" s="189"/>
      <c r="OZX600" s="189"/>
      <c r="OZY600" s="189"/>
      <c r="OZZ600" s="189"/>
      <c r="PAA600" s="189"/>
      <c r="PAB600" s="189"/>
      <c r="PAC600" s="189"/>
      <c r="PAD600" s="189"/>
      <c r="PAE600" s="189"/>
      <c r="PAF600" s="189"/>
      <c r="PAG600" s="189"/>
      <c r="PAH600" s="189"/>
      <c r="PAI600" s="189"/>
      <c r="PAJ600" s="189"/>
      <c r="PAK600" s="189"/>
      <c r="PAL600" s="189"/>
      <c r="PAM600" s="189"/>
      <c r="PAN600" s="189"/>
      <c r="PAO600" s="189"/>
      <c r="PAP600" s="189"/>
      <c r="PAQ600" s="189"/>
      <c r="PAR600" s="189"/>
      <c r="PAS600" s="189"/>
      <c r="PAT600" s="189"/>
      <c r="PAU600" s="189"/>
      <c r="PAV600" s="189"/>
      <c r="PAW600" s="189"/>
      <c r="PAX600" s="189"/>
      <c r="PAY600" s="189"/>
      <c r="PAZ600" s="189"/>
      <c r="PBA600" s="189"/>
      <c r="PBB600" s="189"/>
      <c r="PBC600" s="189"/>
      <c r="PBD600" s="189"/>
      <c r="PBE600" s="189"/>
      <c r="PBF600" s="189"/>
      <c r="PBG600" s="189"/>
      <c r="PBH600" s="189"/>
      <c r="PBI600" s="189"/>
      <c r="PBJ600" s="189"/>
      <c r="PBK600" s="189"/>
      <c r="PBL600" s="189"/>
      <c r="PBM600" s="189"/>
      <c r="PBN600" s="189"/>
      <c r="PBO600" s="189"/>
      <c r="PBP600" s="189"/>
      <c r="PBQ600" s="189"/>
      <c r="PBR600" s="189"/>
      <c r="PBS600" s="189"/>
      <c r="PBT600" s="189"/>
      <c r="PBU600" s="189"/>
      <c r="PBV600" s="189"/>
      <c r="PBW600" s="189"/>
      <c r="PBX600" s="189"/>
      <c r="PBY600" s="189"/>
      <c r="PBZ600" s="189"/>
      <c r="PCA600" s="189"/>
      <c r="PCB600" s="189"/>
      <c r="PCC600" s="189"/>
      <c r="PCD600" s="189"/>
      <c r="PCE600" s="189"/>
      <c r="PCF600" s="189"/>
      <c r="PCG600" s="189"/>
      <c r="PCH600" s="189"/>
      <c r="PCI600" s="189"/>
      <c r="PCJ600" s="189"/>
      <c r="PCK600" s="189"/>
      <c r="PCL600" s="189"/>
      <c r="PCM600" s="189"/>
      <c r="PCN600" s="189"/>
      <c r="PCO600" s="189"/>
      <c r="PCP600" s="189"/>
      <c r="PCQ600" s="189"/>
      <c r="PCR600" s="189"/>
      <c r="PCS600" s="189"/>
      <c r="PCT600" s="189"/>
      <c r="PCU600" s="189"/>
      <c r="PCV600" s="189"/>
      <c r="PCW600" s="189"/>
      <c r="PCX600" s="189"/>
      <c r="PCY600" s="189"/>
      <c r="PCZ600" s="189"/>
      <c r="PDA600" s="189"/>
      <c r="PDB600" s="189"/>
      <c r="PDC600" s="189"/>
      <c r="PDD600" s="189"/>
      <c r="PDE600" s="189"/>
      <c r="PDF600" s="189"/>
      <c r="PDG600" s="189"/>
      <c r="PDH600" s="189"/>
      <c r="PDI600" s="189"/>
      <c r="PDJ600" s="189"/>
      <c r="PDK600" s="189"/>
      <c r="PDL600" s="189"/>
      <c r="PDM600" s="189"/>
      <c r="PDN600" s="189"/>
      <c r="PDO600" s="189"/>
      <c r="PDP600" s="189"/>
      <c r="PDQ600" s="189"/>
      <c r="PDR600" s="189"/>
      <c r="PDS600" s="189"/>
      <c r="PDT600" s="189"/>
      <c r="PDU600" s="189"/>
      <c r="PDV600" s="189"/>
      <c r="PDW600" s="189"/>
      <c r="PDX600" s="189"/>
      <c r="PDY600" s="189"/>
      <c r="PDZ600" s="189"/>
      <c r="PEA600" s="189"/>
      <c r="PEB600" s="189"/>
      <c r="PEC600" s="189"/>
      <c r="PED600" s="189"/>
      <c r="PEE600" s="189"/>
      <c r="PEF600" s="189"/>
      <c r="PEG600" s="189"/>
      <c r="PEH600" s="189"/>
      <c r="PEI600" s="189"/>
      <c r="PEJ600" s="189"/>
      <c r="PEK600" s="189"/>
      <c r="PEL600" s="189"/>
      <c r="PEM600" s="189"/>
      <c r="PEN600" s="189"/>
      <c r="PEO600" s="189"/>
      <c r="PEP600" s="189"/>
      <c r="PEQ600" s="189"/>
      <c r="PER600" s="189"/>
      <c r="PES600" s="189"/>
      <c r="PET600" s="189"/>
      <c r="PEU600" s="189"/>
      <c r="PEV600" s="189"/>
      <c r="PEW600" s="189"/>
      <c r="PEX600" s="189"/>
      <c r="PEY600" s="189"/>
      <c r="PEZ600" s="189"/>
      <c r="PFA600" s="189"/>
      <c r="PFB600" s="189"/>
      <c r="PFC600" s="189"/>
      <c r="PFD600" s="189"/>
      <c r="PFE600" s="189"/>
      <c r="PFF600" s="189"/>
      <c r="PFG600" s="189"/>
      <c r="PFH600" s="189"/>
      <c r="PFI600" s="189"/>
      <c r="PFJ600" s="189"/>
      <c r="PFK600" s="189"/>
      <c r="PFL600" s="189"/>
      <c r="PFM600" s="189"/>
      <c r="PFN600" s="189"/>
      <c r="PFO600" s="189"/>
      <c r="PFP600" s="189"/>
      <c r="PFQ600" s="189"/>
      <c r="PFR600" s="189"/>
      <c r="PFS600" s="189"/>
      <c r="PFT600" s="189"/>
      <c r="PFU600" s="189"/>
      <c r="PFV600" s="189"/>
      <c r="PFW600" s="189"/>
      <c r="PFX600" s="189"/>
      <c r="PFY600" s="189"/>
      <c r="PFZ600" s="189"/>
      <c r="PGA600" s="189"/>
      <c r="PGB600" s="189"/>
      <c r="PGC600" s="189"/>
      <c r="PGD600" s="189"/>
      <c r="PGE600" s="189"/>
      <c r="PGF600" s="189"/>
      <c r="PGG600" s="189"/>
      <c r="PGH600" s="189"/>
      <c r="PGI600" s="189"/>
      <c r="PGJ600" s="189"/>
      <c r="PGK600" s="189"/>
      <c r="PGL600" s="189"/>
      <c r="PGM600" s="189"/>
      <c r="PGN600" s="189"/>
      <c r="PGO600" s="189"/>
      <c r="PGP600" s="189"/>
      <c r="PGQ600" s="189"/>
      <c r="PGR600" s="189"/>
      <c r="PGS600" s="189"/>
      <c r="PGT600" s="189"/>
      <c r="PGU600" s="189"/>
      <c r="PGV600" s="189"/>
      <c r="PGW600" s="189"/>
      <c r="PGX600" s="189"/>
      <c r="PGY600" s="189"/>
      <c r="PGZ600" s="189"/>
      <c r="PHA600" s="189"/>
      <c r="PHB600" s="189"/>
      <c r="PHC600" s="189"/>
      <c r="PHD600" s="189"/>
      <c r="PHE600" s="189"/>
      <c r="PHF600" s="189"/>
      <c r="PHG600" s="189"/>
      <c r="PHH600" s="189"/>
      <c r="PHI600" s="189"/>
      <c r="PHJ600" s="189"/>
      <c r="PHK600" s="189"/>
      <c r="PHL600" s="189"/>
      <c r="PHM600" s="189"/>
      <c r="PHN600" s="189"/>
      <c r="PHO600" s="189"/>
      <c r="PHP600" s="189"/>
      <c r="PHQ600" s="189"/>
      <c r="PHR600" s="189"/>
      <c r="PHS600" s="189"/>
      <c r="PHT600" s="189"/>
      <c r="PHU600" s="189"/>
      <c r="PHV600" s="189"/>
      <c r="PHW600" s="189"/>
      <c r="PHX600" s="189"/>
      <c r="PHY600" s="189"/>
      <c r="PHZ600" s="189"/>
      <c r="PIA600" s="189"/>
      <c r="PIB600" s="189"/>
      <c r="PIC600" s="189"/>
      <c r="PID600" s="189"/>
      <c r="PIE600" s="189"/>
      <c r="PIF600" s="189"/>
      <c r="PIG600" s="189"/>
      <c r="PIH600" s="189"/>
      <c r="PII600" s="189"/>
      <c r="PIJ600" s="189"/>
      <c r="PIK600" s="189"/>
      <c r="PIL600" s="189"/>
      <c r="PIM600" s="189"/>
      <c r="PIN600" s="189"/>
      <c r="PIO600" s="189"/>
      <c r="PIP600" s="189"/>
      <c r="PIQ600" s="189"/>
      <c r="PIR600" s="189"/>
      <c r="PIS600" s="189"/>
      <c r="PIT600" s="189"/>
      <c r="PIU600" s="189"/>
      <c r="PIV600" s="189"/>
      <c r="PIW600" s="189"/>
      <c r="PIX600" s="189"/>
      <c r="PIY600" s="189"/>
      <c r="PIZ600" s="189"/>
      <c r="PJA600" s="189"/>
      <c r="PJB600" s="189"/>
      <c r="PJC600" s="189"/>
      <c r="PJD600" s="189"/>
      <c r="PJE600" s="189"/>
      <c r="PJF600" s="189"/>
      <c r="PJG600" s="189"/>
      <c r="PJH600" s="189"/>
      <c r="PJI600" s="189"/>
      <c r="PJJ600" s="189"/>
      <c r="PJK600" s="189"/>
      <c r="PJL600" s="189"/>
      <c r="PJM600" s="189"/>
      <c r="PJN600" s="189"/>
      <c r="PJO600" s="189"/>
      <c r="PJP600" s="189"/>
      <c r="PJQ600" s="189"/>
      <c r="PJR600" s="189"/>
      <c r="PJS600" s="189"/>
      <c r="PJT600" s="189"/>
      <c r="PJU600" s="189"/>
      <c r="PJV600" s="189"/>
      <c r="PJW600" s="189"/>
      <c r="PJX600" s="189"/>
      <c r="PJY600" s="189"/>
      <c r="PJZ600" s="189"/>
      <c r="PKA600" s="189"/>
      <c r="PKB600" s="189"/>
      <c r="PKC600" s="189"/>
      <c r="PKD600" s="189"/>
      <c r="PKE600" s="189"/>
      <c r="PKF600" s="189"/>
      <c r="PKG600" s="189"/>
      <c r="PKH600" s="189"/>
      <c r="PKI600" s="189"/>
      <c r="PKJ600" s="189"/>
      <c r="PKK600" s="189"/>
      <c r="PKL600" s="189"/>
      <c r="PKM600" s="189"/>
      <c r="PKN600" s="189"/>
      <c r="PKO600" s="189"/>
      <c r="PKP600" s="189"/>
      <c r="PKQ600" s="189"/>
      <c r="PKR600" s="189"/>
      <c r="PKS600" s="189"/>
      <c r="PKT600" s="189"/>
      <c r="PKU600" s="189"/>
      <c r="PKV600" s="189"/>
      <c r="PKW600" s="189"/>
      <c r="PKX600" s="189"/>
      <c r="PKY600" s="189"/>
      <c r="PKZ600" s="189"/>
      <c r="PLA600" s="189"/>
      <c r="PLB600" s="189"/>
      <c r="PLC600" s="189"/>
      <c r="PLD600" s="189"/>
      <c r="PLE600" s="189"/>
      <c r="PLF600" s="189"/>
      <c r="PLG600" s="189"/>
      <c r="PLH600" s="189"/>
      <c r="PLI600" s="189"/>
      <c r="PLJ600" s="189"/>
      <c r="PLK600" s="189"/>
      <c r="PLL600" s="189"/>
      <c r="PLM600" s="189"/>
      <c r="PLN600" s="189"/>
      <c r="PLO600" s="189"/>
      <c r="PLP600" s="189"/>
      <c r="PLQ600" s="189"/>
      <c r="PLR600" s="189"/>
      <c r="PLS600" s="189"/>
      <c r="PLT600" s="189"/>
      <c r="PLU600" s="189"/>
      <c r="PLV600" s="189"/>
      <c r="PLW600" s="189"/>
      <c r="PLX600" s="189"/>
      <c r="PLY600" s="189"/>
      <c r="PLZ600" s="189"/>
      <c r="PMA600" s="189"/>
      <c r="PMB600" s="189"/>
      <c r="PMC600" s="189"/>
      <c r="PMD600" s="189"/>
      <c r="PME600" s="189"/>
      <c r="PMF600" s="189"/>
      <c r="PMG600" s="189"/>
      <c r="PMH600" s="189"/>
      <c r="PMI600" s="189"/>
      <c r="PMJ600" s="189"/>
      <c r="PMK600" s="189"/>
      <c r="PML600" s="189"/>
      <c r="PMM600" s="189"/>
      <c r="PMN600" s="189"/>
      <c r="PMO600" s="189"/>
      <c r="PMP600" s="189"/>
      <c r="PMQ600" s="189"/>
      <c r="PMR600" s="189"/>
      <c r="PMS600" s="189"/>
      <c r="PMT600" s="189"/>
      <c r="PMU600" s="189"/>
      <c r="PMV600" s="189"/>
      <c r="PMW600" s="189"/>
      <c r="PMX600" s="189"/>
      <c r="PMY600" s="189"/>
      <c r="PMZ600" s="189"/>
      <c r="PNA600" s="189"/>
      <c r="PNB600" s="189"/>
      <c r="PNC600" s="189"/>
      <c r="PND600" s="189"/>
      <c r="PNE600" s="189"/>
      <c r="PNF600" s="189"/>
      <c r="PNG600" s="189"/>
      <c r="PNH600" s="189"/>
      <c r="PNI600" s="189"/>
      <c r="PNJ600" s="189"/>
      <c r="PNK600" s="189"/>
      <c r="PNL600" s="189"/>
      <c r="PNM600" s="189"/>
      <c r="PNN600" s="189"/>
      <c r="PNO600" s="189"/>
      <c r="PNP600" s="189"/>
      <c r="PNQ600" s="189"/>
      <c r="PNR600" s="189"/>
      <c r="PNS600" s="189"/>
      <c r="PNT600" s="189"/>
      <c r="PNU600" s="189"/>
      <c r="PNV600" s="189"/>
      <c r="PNW600" s="189"/>
      <c r="PNX600" s="189"/>
      <c r="PNY600" s="189"/>
      <c r="PNZ600" s="189"/>
      <c r="POA600" s="189"/>
      <c r="POB600" s="189"/>
      <c r="POC600" s="189"/>
      <c r="POD600" s="189"/>
      <c r="POE600" s="189"/>
      <c r="POF600" s="189"/>
      <c r="POG600" s="189"/>
      <c r="POH600" s="189"/>
      <c r="POI600" s="189"/>
      <c r="POJ600" s="189"/>
      <c r="POK600" s="189"/>
      <c r="POL600" s="189"/>
      <c r="POM600" s="189"/>
      <c r="PON600" s="189"/>
      <c r="POO600" s="189"/>
      <c r="POP600" s="189"/>
      <c r="POQ600" s="189"/>
      <c r="POR600" s="189"/>
      <c r="POS600" s="189"/>
      <c r="POT600" s="189"/>
      <c r="POU600" s="189"/>
      <c r="POV600" s="189"/>
      <c r="POW600" s="189"/>
      <c r="POX600" s="189"/>
      <c r="POY600" s="189"/>
      <c r="POZ600" s="189"/>
      <c r="PPA600" s="189"/>
      <c r="PPB600" s="189"/>
      <c r="PPC600" s="189"/>
      <c r="PPD600" s="189"/>
      <c r="PPE600" s="189"/>
      <c r="PPF600" s="189"/>
      <c r="PPG600" s="189"/>
      <c r="PPH600" s="189"/>
      <c r="PPI600" s="189"/>
      <c r="PPJ600" s="189"/>
      <c r="PPK600" s="189"/>
      <c r="PPL600" s="189"/>
      <c r="PPM600" s="189"/>
      <c r="PPN600" s="189"/>
      <c r="PPO600" s="189"/>
      <c r="PPP600" s="189"/>
      <c r="PPQ600" s="189"/>
      <c r="PPR600" s="189"/>
      <c r="PPS600" s="189"/>
      <c r="PPT600" s="189"/>
      <c r="PPU600" s="189"/>
      <c r="PPV600" s="189"/>
      <c r="PPW600" s="189"/>
      <c r="PPX600" s="189"/>
      <c r="PPY600" s="189"/>
      <c r="PPZ600" s="189"/>
      <c r="PQA600" s="189"/>
      <c r="PQB600" s="189"/>
      <c r="PQC600" s="189"/>
      <c r="PQD600" s="189"/>
      <c r="PQE600" s="189"/>
      <c r="PQF600" s="189"/>
      <c r="PQG600" s="189"/>
      <c r="PQH600" s="189"/>
      <c r="PQI600" s="189"/>
      <c r="PQJ600" s="189"/>
      <c r="PQK600" s="189"/>
      <c r="PQL600" s="189"/>
      <c r="PQM600" s="189"/>
      <c r="PQN600" s="189"/>
      <c r="PQO600" s="189"/>
      <c r="PQP600" s="189"/>
      <c r="PQQ600" s="189"/>
      <c r="PQR600" s="189"/>
      <c r="PQS600" s="189"/>
      <c r="PQT600" s="189"/>
      <c r="PQU600" s="189"/>
      <c r="PQV600" s="189"/>
      <c r="PQW600" s="189"/>
      <c r="PQX600" s="189"/>
      <c r="PQY600" s="189"/>
      <c r="PQZ600" s="189"/>
      <c r="PRA600" s="189"/>
      <c r="PRB600" s="189"/>
      <c r="PRC600" s="189"/>
      <c r="PRD600" s="189"/>
      <c r="PRE600" s="189"/>
      <c r="PRF600" s="189"/>
      <c r="PRG600" s="189"/>
      <c r="PRH600" s="189"/>
      <c r="PRI600" s="189"/>
      <c r="PRJ600" s="189"/>
      <c r="PRK600" s="189"/>
      <c r="PRL600" s="189"/>
      <c r="PRM600" s="189"/>
      <c r="PRN600" s="189"/>
      <c r="PRO600" s="189"/>
      <c r="PRP600" s="189"/>
      <c r="PRQ600" s="189"/>
      <c r="PRR600" s="189"/>
      <c r="PRS600" s="189"/>
      <c r="PRT600" s="189"/>
      <c r="PRU600" s="189"/>
      <c r="PRV600" s="189"/>
      <c r="PRW600" s="189"/>
      <c r="PRX600" s="189"/>
      <c r="PRY600" s="189"/>
      <c r="PRZ600" s="189"/>
      <c r="PSA600" s="189"/>
      <c r="PSB600" s="189"/>
      <c r="PSC600" s="189"/>
      <c r="PSD600" s="189"/>
      <c r="PSE600" s="189"/>
      <c r="PSF600" s="189"/>
      <c r="PSG600" s="189"/>
      <c r="PSH600" s="189"/>
      <c r="PSI600" s="189"/>
      <c r="PSJ600" s="189"/>
      <c r="PSK600" s="189"/>
      <c r="PSL600" s="189"/>
      <c r="PSM600" s="189"/>
      <c r="PSN600" s="189"/>
      <c r="PSO600" s="189"/>
      <c r="PSP600" s="189"/>
      <c r="PSQ600" s="189"/>
      <c r="PSR600" s="189"/>
      <c r="PSS600" s="189"/>
      <c r="PST600" s="189"/>
      <c r="PSU600" s="189"/>
      <c r="PSV600" s="189"/>
      <c r="PSW600" s="189"/>
      <c r="PSX600" s="189"/>
      <c r="PSY600" s="189"/>
      <c r="PSZ600" s="189"/>
      <c r="PTA600" s="189"/>
      <c r="PTB600" s="189"/>
      <c r="PTC600" s="189"/>
      <c r="PTD600" s="189"/>
      <c r="PTE600" s="189"/>
      <c r="PTF600" s="189"/>
      <c r="PTG600" s="189"/>
      <c r="PTH600" s="189"/>
      <c r="PTI600" s="189"/>
      <c r="PTJ600" s="189"/>
      <c r="PTK600" s="189"/>
      <c r="PTL600" s="189"/>
      <c r="PTM600" s="189"/>
      <c r="PTN600" s="189"/>
      <c r="PTO600" s="189"/>
      <c r="PTP600" s="189"/>
      <c r="PTQ600" s="189"/>
      <c r="PTR600" s="189"/>
      <c r="PTS600" s="189"/>
      <c r="PTT600" s="189"/>
      <c r="PTU600" s="189"/>
      <c r="PTV600" s="189"/>
      <c r="PTW600" s="189"/>
      <c r="PTX600" s="189"/>
      <c r="PTY600" s="189"/>
      <c r="PTZ600" s="189"/>
      <c r="PUA600" s="189"/>
      <c r="PUB600" s="189"/>
      <c r="PUC600" s="189"/>
      <c r="PUD600" s="189"/>
      <c r="PUE600" s="189"/>
      <c r="PUF600" s="189"/>
      <c r="PUG600" s="189"/>
      <c r="PUH600" s="189"/>
      <c r="PUI600" s="189"/>
      <c r="PUJ600" s="189"/>
      <c r="PUK600" s="189"/>
      <c r="PUL600" s="189"/>
      <c r="PUM600" s="189"/>
      <c r="PUN600" s="189"/>
      <c r="PUO600" s="189"/>
      <c r="PUP600" s="189"/>
      <c r="PUQ600" s="189"/>
      <c r="PUR600" s="189"/>
      <c r="PUS600" s="189"/>
      <c r="PUT600" s="189"/>
      <c r="PUU600" s="189"/>
      <c r="PUV600" s="189"/>
      <c r="PUW600" s="189"/>
      <c r="PUX600" s="189"/>
      <c r="PUY600" s="189"/>
      <c r="PUZ600" s="189"/>
      <c r="PVA600" s="189"/>
      <c r="PVB600" s="189"/>
      <c r="PVC600" s="189"/>
      <c r="PVD600" s="189"/>
      <c r="PVE600" s="189"/>
      <c r="PVF600" s="189"/>
      <c r="PVG600" s="189"/>
      <c r="PVH600" s="189"/>
      <c r="PVI600" s="189"/>
      <c r="PVJ600" s="189"/>
      <c r="PVK600" s="189"/>
      <c r="PVL600" s="189"/>
      <c r="PVM600" s="189"/>
      <c r="PVN600" s="189"/>
      <c r="PVO600" s="189"/>
      <c r="PVP600" s="189"/>
      <c r="PVQ600" s="189"/>
      <c r="PVR600" s="189"/>
      <c r="PVS600" s="189"/>
      <c r="PVT600" s="189"/>
      <c r="PVU600" s="189"/>
      <c r="PVV600" s="189"/>
      <c r="PVW600" s="189"/>
      <c r="PVX600" s="189"/>
      <c r="PVY600" s="189"/>
      <c r="PVZ600" s="189"/>
      <c r="PWA600" s="189"/>
      <c r="PWB600" s="189"/>
      <c r="PWC600" s="189"/>
      <c r="PWD600" s="189"/>
      <c r="PWE600" s="189"/>
      <c r="PWF600" s="189"/>
      <c r="PWG600" s="189"/>
      <c r="PWH600" s="189"/>
      <c r="PWI600" s="189"/>
      <c r="PWJ600" s="189"/>
      <c r="PWK600" s="189"/>
      <c r="PWL600" s="189"/>
      <c r="PWM600" s="189"/>
      <c r="PWN600" s="189"/>
      <c r="PWO600" s="189"/>
      <c r="PWP600" s="189"/>
      <c r="PWQ600" s="189"/>
      <c r="PWR600" s="189"/>
      <c r="PWS600" s="189"/>
      <c r="PWT600" s="189"/>
      <c r="PWU600" s="189"/>
      <c r="PWV600" s="189"/>
      <c r="PWW600" s="189"/>
      <c r="PWX600" s="189"/>
      <c r="PWY600" s="189"/>
      <c r="PWZ600" s="189"/>
      <c r="PXA600" s="189"/>
      <c r="PXB600" s="189"/>
      <c r="PXC600" s="189"/>
      <c r="PXD600" s="189"/>
      <c r="PXE600" s="189"/>
      <c r="PXF600" s="189"/>
      <c r="PXG600" s="189"/>
      <c r="PXH600" s="189"/>
      <c r="PXI600" s="189"/>
      <c r="PXJ600" s="189"/>
      <c r="PXK600" s="189"/>
      <c r="PXL600" s="189"/>
      <c r="PXM600" s="189"/>
      <c r="PXN600" s="189"/>
      <c r="PXO600" s="189"/>
      <c r="PXP600" s="189"/>
      <c r="PXQ600" s="189"/>
      <c r="PXR600" s="189"/>
      <c r="PXS600" s="189"/>
      <c r="PXT600" s="189"/>
      <c r="PXU600" s="189"/>
      <c r="PXV600" s="189"/>
      <c r="PXW600" s="189"/>
      <c r="PXX600" s="189"/>
      <c r="PXY600" s="189"/>
      <c r="PXZ600" s="189"/>
      <c r="PYA600" s="189"/>
      <c r="PYB600" s="189"/>
      <c r="PYC600" s="189"/>
      <c r="PYD600" s="189"/>
      <c r="PYE600" s="189"/>
      <c r="PYF600" s="189"/>
      <c r="PYG600" s="189"/>
      <c r="PYH600" s="189"/>
      <c r="PYI600" s="189"/>
      <c r="PYJ600" s="189"/>
      <c r="PYK600" s="189"/>
      <c r="PYL600" s="189"/>
      <c r="PYM600" s="189"/>
      <c r="PYN600" s="189"/>
      <c r="PYO600" s="189"/>
      <c r="PYP600" s="189"/>
      <c r="PYQ600" s="189"/>
      <c r="PYR600" s="189"/>
      <c r="PYS600" s="189"/>
      <c r="PYT600" s="189"/>
      <c r="PYU600" s="189"/>
      <c r="PYV600" s="189"/>
      <c r="PYW600" s="189"/>
      <c r="PYX600" s="189"/>
      <c r="PYY600" s="189"/>
      <c r="PYZ600" s="189"/>
      <c r="PZA600" s="189"/>
      <c r="PZB600" s="189"/>
      <c r="PZC600" s="189"/>
      <c r="PZD600" s="189"/>
      <c r="PZE600" s="189"/>
      <c r="PZF600" s="189"/>
      <c r="PZG600" s="189"/>
      <c r="PZH600" s="189"/>
      <c r="PZI600" s="189"/>
      <c r="PZJ600" s="189"/>
      <c r="PZK600" s="189"/>
      <c r="PZL600" s="189"/>
      <c r="PZM600" s="189"/>
      <c r="PZN600" s="189"/>
      <c r="PZO600" s="189"/>
      <c r="PZP600" s="189"/>
      <c r="PZQ600" s="189"/>
      <c r="PZR600" s="189"/>
      <c r="PZS600" s="189"/>
      <c r="PZT600" s="189"/>
      <c r="PZU600" s="189"/>
      <c r="PZV600" s="189"/>
      <c r="PZW600" s="189"/>
      <c r="PZX600" s="189"/>
      <c r="PZY600" s="189"/>
      <c r="PZZ600" s="189"/>
      <c r="QAA600" s="189"/>
      <c r="QAB600" s="189"/>
      <c r="QAC600" s="189"/>
      <c r="QAD600" s="189"/>
      <c r="QAE600" s="189"/>
      <c r="QAF600" s="189"/>
      <c r="QAG600" s="189"/>
      <c r="QAH600" s="189"/>
      <c r="QAI600" s="189"/>
      <c r="QAJ600" s="189"/>
      <c r="QAK600" s="189"/>
      <c r="QAL600" s="189"/>
      <c r="QAM600" s="189"/>
      <c r="QAN600" s="189"/>
      <c r="QAO600" s="189"/>
      <c r="QAP600" s="189"/>
      <c r="QAQ600" s="189"/>
      <c r="QAR600" s="189"/>
      <c r="QAS600" s="189"/>
      <c r="QAT600" s="189"/>
      <c r="QAU600" s="189"/>
      <c r="QAV600" s="189"/>
      <c r="QAW600" s="189"/>
      <c r="QAX600" s="189"/>
      <c r="QAY600" s="189"/>
      <c r="QAZ600" s="189"/>
      <c r="QBA600" s="189"/>
      <c r="QBB600" s="189"/>
      <c r="QBC600" s="189"/>
      <c r="QBD600" s="189"/>
      <c r="QBE600" s="189"/>
      <c r="QBF600" s="189"/>
      <c r="QBG600" s="189"/>
      <c r="QBH600" s="189"/>
      <c r="QBI600" s="189"/>
      <c r="QBJ600" s="189"/>
      <c r="QBK600" s="189"/>
      <c r="QBL600" s="189"/>
      <c r="QBM600" s="189"/>
      <c r="QBN600" s="189"/>
      <c r="QBO600" s="189"/>
      <c r="QBP600" s="189"/>
      <c r="QBQ600" s="189"/>
      <c r="QBR600" s="189"/>
      <c r="QBS600" s="189"/>
      <c r="QBT600" s="189"/>
      <c r="QBU600" s="189"/>
      <c r="QBV600" s="189"/>
      <c r="QBW600" s="189"/>
      <c r="QBX600" s="189"/>
      <c r="QBY600" s="189"/>
      <c r="QBZ600" s="189"/>
      <c r="QCA600" s="189"/>
      <c r="QCB600" s="189"/>
      <c r="QCC600" s="189"/>
      <c r="QCD600" s="189"/>
      <c r="QCE600" s="189"/>
      <c r="QCF600" s="189"/>
      <c r="QCG600" s="189"/>
      <c r="QCH600" s="189"/>
      <c r="QCI600" s="189"/>
      <c r="QCJ600" s="189"/>
      <c r="QCK600" s="189"/>
      <c r="QCL600" s="189"/>
      <c r="QCM600" s="189"/>
      <c r="QCN600" s="189"/>
      <c r="QCO600" s="189"/>
      <c r="QCP600" s="189"/>
      <c r="QCQ600" s="189"/>
      <c r="QCR600" s="189"/>
      <c r="QCS600" s="189"/>
      <c r="QCT600" s="189"/>
      <c r="QCU600" s="189"/>
      <c r="QCV600" s="189"/>
      <c r="QCW600" s="189"/>
      <c r="QCX600" s="189"/>
      <c r="QCY600" s="189"/>
      <c r="QCZ600" s="189"/>
      <c r="QDA600" s="189"/>
      <c r="QDB600" s="189"/>
      <c r="QDC600" s="189"/>
      <c r="QDD600" s="189"/>
      <c r="QDE600" s="189"/>
      <c r="QDF600" s="189"/>
      <c r="QDG600" s="189"/>
      <c r="QDH600" s="189"/>
      <c r="QDI600" s="189"/>
      <c r="QDJ600" s="189"/>
      <c r="QDK600" s="189"/>
      <c r="QDL600" s="189"/>
      <c r="QDM600" s="189"/>
      <c r="QDN600" s="189"/>
      <c r="QDO600" s="189"/>
      <c r="QDP600" s="189"/>
      <c r="QDQ600" s="189"/>
      <c r="QDR600" s="189"/>
      <c r="QDS600" s="189"/>
      <c r="QDT600" s="189"/>
      <c r="QDU600" s="189"/>
      <c r="QDV600" s="189"/>
      <c r="QDW600" s="189"/>
      <c r="QDX600" s="189"/>
      <c r="QDY600" s="189"/>
      <c r="QDZ600" s="189"/>
      <c r="QEA600" s="189"/>
      <c r="QEB600" s="189"/>
      <c r="QEC600" s="189"/>
      <c r="QED600" s="189"/>
      <c r="QEE600" s="189"/>
      <c r="QEF600" s="189"/>
      <c r="QEG600" s="189"/>
      <c r="QEH600" s="189"/>
      <c r="QEI600" s="189"/>
      <c r="QEJ600" s="189"/>
      <c r="QEK600" s="189"/>
      <c r="QEL600" s="189"/>
      <c r="QEM600" s="189"/>
      <c r="QEN600" s="189"/>
      <c r="QEO600" s="189"/>
      <c r="QEP600" s="189"/>
      <c r="QEQ600" s="189"/>
      <c r="QER600" s="189"/>
      <c r="QES600" s="189"/>
      <c r="QET600" s="189"/>
      <c r="QEU600" s="189"/>
      <c r="QEV600" s="189"/>
      <c r="QEW600" s="189"/>
      <c r="QEX600" s="189"/>
      <c r="QEY600" s="189"/>
      <c r="QEZ600" s="189"/>
      <c r="QFA600" s="189"/>
      <c r="QFB600" s="189"/>
      <c r="QFC600" s="189"/>
      <c r="QFD600" s="189"/>
      <c r="QFE600" s="189"/>
      <c r="QFF600" s="189"/>
      <c r="QFG600" s="189"/>
      <c r="QFH600" s="189"/>
      <c r="QFI600" s="189"/>
      <c r="QFJ600" s="189"/>
      <c r="QFK600" s="189"/>
      <c r="QFL600" s="189"/>
      <c r="QFM600" s="189"/>
      <c r="QFN600" s="189"/>
      <c r="QFO600" s="189"/>
      <c r="QFP600" s="189"/>
      <c r="QFQ600" s="189"/>
      <c r="QFR600" s="189"/>
      <c r="QFS600" s="189"/>
      <c r="QFT600" s="189"/>
      <c r="QFU600" s="189"/>
      <c r="QFV600" s="189"/>
      <c r="QFW600" s="189"/>
      <c r="QFX600" s="189"/>
      <c r="QFY600" s="189"/>
      <c r="QFZ600" s="189"/>
      <c r="QGA600" s="189"/>
      <c r="QGB600" s="189"/>
      <c r="QGC600" s="189"/>
      <c r="QGD600" s="189"/>
      <c r="QGE600" s="189"/>
      <c r="QGF600" s="189"/>
      <c r="QGG600" s="189"/>
      <c r="QGH600" s="189"/>
      <c r="QGI600" s="189"/>
      <c r="QGJ600" s="189"/>
      <c r="QGK600" s="189"/>
      <c r="QGL600" s="189"/>
      <c r="QGM600" s="189"/>
      <c r="QGN600" s="189"/>
      <c r="QGO600" s="189"/>
      <c r="QGP600" s="189"/>
      <c r="QGQ600" s="189"/>
      <c r="QGR600" s="189"/>
      <c r="QGS600" s="189"/>
      <c r="QGT600" s="189"/>
      <c r="QGU600" s="189"/>
      <c r="QGV600" s="189"/>
      <c r="QGW600" s="189"/>
      <c r="QGX600" s="189"/>
      <c r="QGY600" s="189"/>
      <c r="QGZ600" s="189"/>
      <c r="QHA600" s="189"/>
      <c r="QHB600" s="189"/>
      <c r="QHC600" s="189"/>
      <c r="QHD600" s="189"/>
      <c r="QHE600" s="189"/>
      <c r="QHF600" s="189"/>
      <c r="QHG600" s="189"/>
      <c r="QHH600" s="189"/>
      <c r="QHI600" s="189"/>
      <c r="QHJ600" s="189"/>
      <c r="QHK600" s="189"/>
      <c r="QHL600" s="189"/>
      <c r="QHM600" s="189"/>
      <c r="QHN600" s="189"/>
      <c r="QHO600" s="189"/>
      <c r="QHP600" s="189"/>
      <c r="QHQ600" s="189"/>
      <c r="QHR600" s="189"/>
      <c r="QHS600" s="189"/>
      <c r="QHT600" s="189"/>
      <c r="QHU600" s="189"/>
      <c r="QHV600" s="189"/>
      <c r="QHW600" s="189"/>
      <c r="QHX600" s="189"/>
      <c r="QHY600" s="189"/>
      <c r="QHZ600" s="189"/>
      <c r="QIA600" s="189"/>
      <c r="QIB600" s="189"/>
      <c r="QIC600" s="189"/>
      <c r="QID600" s="189"/>
      <c r="QIE600" s="189"/>
      <c r="QIF600" s="189"/>
      <c r="QIG600" s="189"/>
      <c r="QIH600" s="189"/>
      <c r="QII600" s="189"/>
      <c r="QIJ600" s="189"/>
      <c r="QIK600" s="189"/>
      <c r="QIL600" s="189"/>
      <c r="QIM600" s="189"/>
      <c r="QIN600" s="189"/>
      <c r="QIO600" s="189"/>
      <c r="QIP600" s="189"/>
      <c r="QIQ600" s="189"/>
      <c r="QIR600" s="189"/>
      <c r="QIS600" s="189"/>
      <c r="QIT600" s="189"/>
      <c r="QIU600" s="189"/>
      <c r="QIV600" s="189"/>
      <c r="QIW600" s="189"/>
      <c r="QIX600" s="189"/>
      <c r="QIY600" s="189"/>
      <c r="QIZ600" s="189"/>
      <c r="QJA600" s="189"/>
      <c r="QJB600" s="189"/>
      <c r="QJC600" s="189"/>
      <c r="QJD600" s="189"/>
      <c r="QJE600" s="189"/>
      <c r="QJF600" s="189"/>
      <c r="QJG600" s="189"/>
      <c r="QJH600" s="189"/>
      <c r="QJI600" s="189"/>
      <c r="QJJ600" s="189"/>
      <c r="QJK600" s="189"/>
      <c r="QJL600" s="189"/>
      <c r="QJM600" s="189"/>
      <c r="QJN600" s="189"/>
      <c r="QJO600" s="189"/>
      <c r="QJP600" s="189"/>
      <c r="QJQ600" s="189"/>
      <c r="QJR600" s="189"/>
      <c r="QJS600" s="189"/>
      <c r="QJT600" s="189"/>
      <c r="QJU600" s="189"/>
      <c r="QJV600" s="189"/>
      <c r="QJW600" s="189"/>
      <c r="QJX600" s="189"/>
      <c r="QJY600" s="189"/>
      <c r="QJZ600" s="189"/>
      <c r="QKA600" s="189"/>
      <c r="QKB600" s="189"/>
      <c r="QKC600" s="189"/>
      <c r="QKD600" s="189"/>
      <c r="QKE600" s="189"/>
      <c r="QKF600" s="189"/>
      <c r="QKG600" s="189"/>
      <c r="QKH600" s="189"/>
      <c r="QKI600" s="189"/>
      <c r="QKJ600" s="189"/>
      <c r="QKK600" s="189"/>
      <c r="QKL600" s="189"/>
      <c r="QKM600" s="189"/>
      <c r="QKN600" s="189"/>
      <c r="QKO600" s="189"/>
      <c r="QKP600" s="189"/>
      <c r="QKQ600" s="189"/>
      <c r="QKR600" s="189"/>
      <c r="QKS600" s="189"/>
      <c r="QKT600" s="189"/>
      <c r="QKU600" s="189"/>
      <c r="QKV600" s="189"/>
      <c r="QKW600" s="189"/>
      <c r="QKX600" s="189"/>
      <c r="QKY600" s="189"/>
      <c r="QKZ600" s="189"/>
      <c r="QLA600" s="189"/>
      <c r="QLB600" s="189"/>
      <c r="QLC600" s="189"/>
      <c r="QLD600" s="189"/>
      <c r="QLE600" s="189"/>
      <c r="QLF600" s="189"/>
      <c r="QLG600" s="189"/>
      <c r="QLH600" s="189"/>
      <c r="QLI600" s="189"/>
      <c r="QLJ600" s="189"/>
      <c r="QLK600" s="189"/>
      <c r="QLL600" s="189"/>
      <c r="QLM600" s="189"/>
      <c r="QLN600" s="189"/>
      <c r="QLO600" s="189"/>
      <c r="QLP600" s="189"/>
      <c r="QLQ600" s="189"/>
      <c r="QLR600" s="189"/>
      <c r="QLS600" s="189"/>
      <c r="QLT600" s="189"/>
      <c r="QLU600" s="189"/>
      <c r="QLV600" s="189"/>
      <c r="QLW600" s="189"/>
      <c r="QLX600" s="189"/>
      <c r="QLY600" s="189"/>
      <c r="QLZ600" s="189"/>
      <c r="QMA600" s="189"/>
      <c r="QMB600" s="189"/>
      <c r="QMC600" s="189"/>
      <c r="QMD600" s="189"/>
      <c r="QME600" s="189"/>
      <c r="QMF600" s="189"/>
      <c r="QMG600" s="189"/>
      <c r="QMH600" s="189"/>
      <c r="QMI600" s="189"/>
      <c r="QMJ600" s="189"/>
      <c r="QMK600" s="189"/>
      <c r="QML600" s="189"/>
      <c r="QMM600" s="189"/>
      <c r="QMN600" s="189"/>
      <c r="QMO600" s="189"/>
      <c r="QMP600" s="189"/>
      <c r="QMQ600" s="189"/>
      <c r="QMR600" s="189"/>
      <c r="QMS600" s="189"/>
      <c r="QMT600" s="189"/>
      <c r="QMU600" s="189"/>
      <c r="QMV600" s="189"/>
      <c r="QMW600" s="189"/>
      <c r="QMX600" s="189"/>
      <c r="QMY600" s="189"/>
      <c r="QMZ600" s="189"/>
      <c r="QNA600" s="189"/>
      <c r="QNB600" s="189"/>
      <c r="QNC600" s="189"/>
      <c r="QND600" s="189"/>
      <c r="QNE600" s="189"/>
      <c r="QNF600" s="189"/>
      <c r="QNG600" s="189"/>
      <c r="QNH600" s="189"/>
      <c r="QNI600" s="189"/>
      <c r="QNJ600" s="189"/>
      <c r="QNK600" s="189"/>
      <c r="QNL600" s="189"/>
      <c r="QNM600" s="189"/>
      <c r="QNN600" s="189"/>
      <c r="QNO600" s="189"/>
      <c r="QNP600" s="189"/>
      <c r="QNQ600" s="189"/>
      <c r="QNR600" s="189"/>
      <c r="QNS600" s="189"/>
      <c r="QNT600" s="189"/>
      <c r="QNU600" s="189"/>
      <c r="QNV600" s="189"/>
      <c r="QNW600" s="189"/>
      <c r="QNX600" s="189"/>
      <c r="QNY600" s="189"/>
      <c r="QNZ600" s="189"/>
      <c r="QOA600" s="189"/>
      <c r="QOB600" s="189"/>
      <c r="QOC600" s="189"/>
      <c r="QOD600" s="189"/>
      <c r="QOE600" s="189"/>
      <c r="QOF600" s="189"/>
      <c r="QOG600" s="189"/>
      <c r="QOH600" s="189"/>
      <c r="QOI600" s="189"/>
      <c r="QOJ600" s="189"/>
      <c r="QOK600" s="189"/>
      <c r="QOL600" s="189"/>
      <c r="QOM600" s="189"/>
      <c r="QON600" s="189"/>
      <c r="QOO600" s="189"/>
      <c r="QOP600" s="189"/>
      <c r="QOQ600" s="189"/>
      <c r="QOR600" s="189"/>
      <c r="QOS600" s="189"/>
      <c r="QOT600" s="189"/>
      <c r="QOU600" s="189"/>
      <c r="QOV600" s="189"/>
      <c r="QOW600" s="189"/>
      <c r="QOX600" s="189"/>
      <c r="QOY600" s="189"/>
      <c r="QOZ600" s="189"/>
      <c r="QPA600" s="189"/>
      <c r="QPB600" s="189"/>
      <c r="QPC600" s="189"/>
      <c r="QPD600" s="189"/>
      <c r="QPE600" s="189"/>
      <c r="QPF600" s="189"/>
      <c r="QPG600" s="189"/>
      <c r="QPH600" s="189"/>
      <c r="QPI600" s="189"/>
      <c r="QPJ600" s="189"/>
      <c r="QPK600" s="189"/>
      <c r="QPL600" s="189"/>
      <c r="QPM600" s="189"/>
      <c r="QPN600" s="189"/>
      <c r="QPO600" s="189"/>
      <c r="QPP600" s="189"/>
      <c r="QPQ600" s="189"/>
      <c r="QPR600" s="189"/>
      <c r="QPS600" s="189"/>
      <c r="QPT600" s="189"/>
      <c r="QPU600" s="189"/>
      <c r="QPV600" s="189"/>
      <c r="QPW600" s="189"/>
      <c r="QPX600" s="189"/>
      <c r="QPY600" s="189"/>
      <c r="QPZ600" s="189"/>
      <c r="QQA600" s="189"/>
      <c r="QQB600" s="189"/>
      <c r="QQC600" s="189"/>
      <c r="QQD600" s="189"/>
      <c r="QQE600" s="189"/>
      <c r="QQF600" s="189"/>
      <c r="QQG600" s="189"/>
      <c r="QQH600" s="189"/>
      <c r="QQI600" s="189"/>
      <c r="QQJ600" s="189"/>
      <c r="QQK600" s="189"/>
      <c r="QQL600" s="189"/>
      <c r="QQM600" s="189"/>
      <c r="QQN600" s="189"/>
      <c r="QQO600" s="189"/>
      <c r="QQP600" s="189"/>
      <c r="QQQ600" s="189"/>
      <c r="QQR600" s="189"/>
      <c r="QQS600" s="189"/>
      <c r="QQT600" s="189"/>
      <c r="QQU600" s="189"/>
      <c r="QQV600" s="189"/>
      <c r="QQW600" s="189"/>
      <c r="QQX600" s="189"/>
      <c r="QQY600" s="189"/>
      <c r="QQZ600" s="189"/>
      <c r="QRA600" s="189"/>
      <c r="QRB600" s="189"/>
      <c r="QRC600" s="189"/>
      <c r="QRD600" s="189"/>
      <c r="QRE600" s="189"/>
      <c r="QRF600" s="189"/>
      <c r="QRG600" s="189"/>
      <c r="QRH600" s="189"/>
      <c r="QRI600" s="189"/>
      <c r="QRJ600" s="189"/>
      <c r="QRK600" s="189"/>
      <c r="QRL600" s="189"/>
      <c r="QRM600" s="189"/>
      <c r="QRN600" s="189"/>
      <c r="QRO600" s="189"/>
      <c r="QRP600" s="189"/>
      <c r="QRQ600" s="189"/>
      <c r="QRR600" s="189"/>
      <c r="QRS600" s="189"/>
      <c r="QRT600" s="189"/>
      <c r="QRU600" s="189"/>
      <c r="QRV600" s="189"/>
      <c r="QRW600" s="189"/>
      <c r="QRX600" s="189"/>
      <c r="QRY600" s="189"/>
      <c r="QRZ600" s="189"/>
      <c r="QSA600" s="189"/>
      <c r="QSB600" s="189"/>
      <c r="QSC600" s="189"/>
      <c r="QSD600" s="189"/>
      <c r="QSE600" s="189"/>
      <c r="QSF600" s="189"/>
      <c r="QSG600" s="189"/>
      <c r="QSH600" s="189"/>
      <c r="QSI600" s="189"/>
      <c r="QSJ600" s="189"/>
      <c r="QSK600" s="189"/>
      <c r="QSL600" s="189"/>
      <c r="QSM600" s="189"/>
      <c r="QSN600" s="189"/>
      <c r="QSO600" s="189"/>
      <c r="QSP600" s="189"/>
      <c r="QSQ600" s="189"/>
      <c r="QSR600" s="189"/>
      <c r="QSS600" s="189"/>
      <c r="QST600" s="189"/>
      <c r="QSU600" s="189"/>
      <c r="QSV600" s="189"/>
      <c r="QSW600" s="189"/>
      <c r="QSX600" s="189"/>
      <c r="QSY600" s="189"/>
      <c r="QSZ600" s="189"/>
      <c r="QTA600" s="189"/>
      <c r="QTB600" s="189"/>
      <c r="QTC600" s="189"/>
      <c r="QTD600" s="189"/>
      <c r="QTE600" s="189"/>
      <c r="QTF600" s="189"/>
      <c r="QTG600" s="189"/>
      <c r="QTH600" s="189"/>
      <c r="QTI600" s="189"/>
      <c r="QTJ600" s="189"/>
      <c r="QTK600" s="189"/>
      <c r="QTL600" s="189"/>
      <c r="QTM600" s="189"/>
      <c r="QTN600" s="189"/>
      <c r="QTO600" s="189"/>
      <c r="QTP600" s="189"/>
      <c r="QTQ600" s="189"/>
      <c r="QTR600" s="189"/>
      <c r="QTS600" s="189"/>
      <c r="QTT600" s="189"/>
      <c r="QTU600" s="189"/>
      <c r="QTV600" s="189"/>
      <c r="QTW600" s="189"/>
      <c r="QTX600" s="189"/>
      <c r="QTY600" s="189"/>
      <c r="QTZ600" s="189"/>
      <c r="QUA600" s="189"/>
      <c r="QUB600" s="189"/>
      <c r="QUC600" s="189"/>
      <c r="QUD600" s="189"/>
      <c r="QUE600" s="189"/>
      <c r="QUF600" s="189"/>
      <c r="QUG600" s="189"/>
      <c r="QUH600" s="189"/>
      <c r="QUI600" s="189"/>
      <c r="QUJ600" s="189"/>
      <c r="QUK600" s="189"/>
      <c r="QUL600" s="189"/>
      <c r="QUM600" s="189"/>
      <c r="QUN600" s="189"/>
      <c r="QUO600" s="189"/>
      <c r="QUP600" s="189"/>
      <c r="QUQ600" s="189"/>
      <c r="QUR600" s="189"/>
      <c r="QUS600" s="189"/>
      <c r="QUT600" s="189"/>
      <c r="QUU600" s="189"/>
      <c r="QUV600" s="189"/>
      <c r="QUW600" s="189"/>
      <c r="QUX600" s="189"/>
      <c r="QUY600" s="189"/>
      <c r="QUZ600" s="189"/>
      <c r="QVA600" s="189"/>
      <c r="QVB600" s="189"/>
      <c r="QVC600" s="189"/>
      <c r="QVD600" s="189"/>
      <c r="QVE600" s="189"/>
      <c r="QVF600" s="189"/>
      <c r="QVG600" s="189"/>
      <c r="QVH600" s="189"/>
      <c r="QVI600" s="189"/>
      <c r="QVJ600" s="189"/>
      <c r="QVK600" s="189"/>
      <c r="QVL600" s="189"/>
      <c r="QVM600" s="189"/>
      <c r="QVN600" s="189"/>
      <c r="QVO600" s="189"/>
      <c r="QVP600" s="189"/>
      <c r="QVQ600" s="189"/>
      <c r="QVR600" s="189"/>
      <c r="QVS600" s="189"/>
      <c r="QVT600" s="189"/>
      <c r="QVU600" s="189"/>
      <c r="QVV600" s="189"/>
      <c r="QVW600" s="189"/>
      <c r="QVX600" s="189"/>
      <c r="QVY600" s="189"/>
      <c r="QVZ600" s="189"/>
      <c r="QWA600" s="189"/>
      <c r="QWB600" s="189"/>
      <c r="QWC600" s="189"/>
      <c r="QWD600" s="189"/>
      <c r="QWE600" s="189"/>
      <c r="QWF600" s="189"/>
      <c r="QWG600" s="189"/>
      <c r="QWH600" s="189"/>
      <c r="QWI600" s="189"/>
      <c r="QWJ600" s="189"/>
      <c r="QWK600" s="189"/>
      <c r="QWL600" s="189"/>
      <c r="QWM600" s="189"/>
      <c r="QWN600" s="189"/>
      <c r="QWO600" s="189"/>
      <c r="QWP600" s="189"/>
      <c r="QWQ600" s="189"/>
      <c r="QWR600" s="189"/>
      <c r="QWS600" s="189"/>
      <c r="QWT600" s="189"/>
      <c r="QWU600" s="189"/>
      <c r="QWV600" s="189"/>
      <c r="QWW600" s="189"/>
      <c r="QWX600" s="189"/>
      <c r="QWY600" s="189"/>
      <c r="QWZ600" s="189"/>
      <c r="QXA600" s="189"/>
      <c r="QXB600" s="189"/>
      <c r="QXC600" s="189"/>
      <c r="QXD600" s="189"/>
      <c r="QXE600" s="189"/>
      <c r="QXF600" s="189"/>
      <c r="QXG600" s="189"/>
      <c r="QXH600" s="189"/>
      <c r="QXI600" s="189"/>
      <c r="QXJ600" s="189"/>
      <c r="QXK600" s="189"/>
      <c r="QXL600" s="189"/>
      <c r="QXM600" s="189"/>
      <c r="QXN600" s="189"/>
      <c r="QXO600" s="189"/>
      <c r="QXP600" s="189"/>
      <c r="QXQ600" s="189"/>
      <c r="QXR600" s="189"/>
      <c r="QXS600" s="189"/>
      <c r="QXT600" s="189"/>
      <c r="QXU600" s="189"/>
      <c r="QXV600" s="189"/>
      <c r="QXW600" s="189"/>
      <c r="QXX600" s="189"/>
      <c r="QXY600" s="189"/>
      <c r="QXZ600" s="189"/>
      <c r="QYA600" s="189"/>
      <c r="QYB600" s="189"/>
      <c r="QYC600" s="189"/>
      <c r="QYD600" s="189"/>
      <c r="QYE600" s="189"/>
      <c r="QYF600" s="189"/>
      <c r="QYG600" s="189"/>
      <c r="QYH600" s="189"/>
      <c r="QYI600" s="189"/>
      <c r="QYJ600" s="189"/>
      <c r="QYK600" s="189"/>
      <c r="QYL600" s="189"/>
      <c r="QYM600" s="189"/>
      <c r="QYN600" s="189"/>
      <c r="QYO600" s="189"/>
      <c r="QYP600" s="189"/>
      <c r="QYQ600" s="189"/>
      <c r="QYR600" s="189"/>
      <c r="QYS600" s="189"/>
      <c r="QYT600" s="189"/>
      <c r="QYU600" s="189"/>
      <c r="QYV600" s="189"/>
      <c r="QYW600" s="189"/>
      <c r="QYX600" s="189"/>
      <c r="QYY600" s="189"/>
      <c r="QYZ600" s="189"/>
      <c r="QZA600" s="189"/>
      <c r="QZB600" s="189"/>
      <c r="QZC600" s="189"/>
      <c r="QZD600" s="189"/>
      <c r="QZE600" s="189"/>
      <c r="QZF600" s="189"/>
      <c r="QZG600" s="189"/>
      <c r="QZH600" s="189"/>
      <c r="QZI600" s="189"/>
      <c r="QZJ600" s="189"/>
      <c r="QZK600" s="189"/>
      <c r="QZL600" s="189"/>
      <c r="QZM600" s="189"/>
      <c r="QZN600" s="189"/>
      <c r="QZO600" s="189"/>
      <c r="QZP600" s="189"/>
      <c r="QZQ600" s="189"/>
      <c r="QZR600" s="189"/>
      <c r="QZS600" s="189"/>
      <c r="QZT600" s="189"/>
      <c r="QZU600" s="189"/>
      <c r="QZV600" s="189"/>
      <c r="QZW600" s="189"/>
      <c r="QZX600" s="189"/>
      <c r="QZY600" s="189"/>
      <c r="QZZ600" s="189"/>
      <c r="RAA600" s="189"/>
      <c r="RAB600" s="189"/>
      <c r="RAC600" s="189"/>
      <c r="RAD600" s="189"/>
      <c r="RAE600" s="189"/>
      <c r="RAF600" s="189"/>
      <c r="RAG600" s="189"/>
      <c r="RAH600" s="189"/>
      <c r="RAI600" s="189"/>
      <c r="RAJ600" s="189"/>
      <c r="RAK600" s="189"/>
      <c r="RAL600" s="189"/>
      <c r="RAM600" s="189"/>
      <c r="RAN600" s="189"/>
      <c r="RAO600" s="189"/>
      <c r="RAP600" s="189"/>
      <c r="RAQ600" s="189"/>
      <c r="RAR600" s="189"/>
      <c r="RAS600" s="189"/>
      <c r="RAT600" s="189"/>
      <c r="RAU600" s="189"/>
      <c r="RAV600" s="189"/>
      <c r="RAW600" s="189"/>
      <c r="RAX600" s="189"/>
      <c r="RAY600" s="189"/>
      <c r="RAZ600" s="189"/>
      <c r="RBA600" s="189"/>
      <c r="RBB600" s="189"/>
      <c r="RBC600" s="189"/>
      <c r="RBD600" s="189"/>
      <c r="RBE600" s="189"/>
      <c r="RBF600" s="189"/>
      <c r="RBG600" s="189"/>
      <c r="RBH600" s="189"/>
      <c r="RBI600" s="189"/>
      <c r="RBJ600" s="189"/>
      <c r="RBK600" s="189"/>
      <c r="RBL600" s="189"/>
      <c r="RBM600" s="189"/>
      <c r="RBN600" s="189"/>
      <c r="RBO600" s="189"/>
      <c r="RBP600" s="189"/>
      <c r="RBQ600" s="189"/>
      <c r="RBR600" s="189"/>
      <c r="RBS600" s="189"/>
      <c r="RBT600" s="189"/>
      <c r="RBU600" s="189"/>
      <c r="RBV600" s="189"/>
      <c r="RBW600" s="189"/>
      <c r="RBX600" s="189"/>
      <c r="RBY600" s="189"/>
      <c r="RBZ600" s="189"/>
      <c r="RCA600" s="189"/>
      <c r="RCB600" s="189"/>
      <c r="RCC600" s="189"/>
      <c r="RCD600" s="189"/>
      <c r="RCE600" s="189"/>
      <c r="RCF600" s="189"/>
      <c r="RCG600" s="189"/>
      <c r="RCH600" s="189"/>
      <c r="RCI600" s="189"/>
      <c r="RCJ600" s="189"/>
      <c r="RCK600" s="189"/>
      <c r="RCL600" s="189"/>
      <c r="RCM600" s="189"/>
      <c r="RCN600" s="189"/>
      <c r="RCO600" s="189"/>
      <c r="RCP600" s="189"/>
      <c r="RCQ600" s="189"/>
      <c r="RCR600" s="189"/>
      <c r="RCS600" s="189"/>
      <c r="RCT600" s="189"/>
      <c r="RCU600" s="189"/>
      <c r="RCV600" s="189"/>
      <c r="RCW600" s="189"/>
      <c r="RCX600" s="189"/>
      <c r="RCY600" s="189"/>
      <c r="RCZ600" s="189"/>
      <c r="RDA600" s="189"/>
      <c r="RDB600" s="189"/>
      <c r="RDC600" s="189"/>
      <c r="RDD600" s="189"/>
      <c r="RDE600" s="189"/>
      <c r="RDF600" s="189"/>
      <c r="RDG600" s="189"/>
      <c r="RDH600" s="189"/>
      <c r="RDI600" s="189"/>
      <c r="RDJ600" s="189"/>
      <c r="RDK600" s="189"/>
      <c r="RDL600" s="189"/>
      <c r="RDM600" s="189"/>
      <c r="RDN600" s="189"/>
      <c r="RDO600" s="189"/>
      <c r="RDP600" s="189"/>
      <c r="RDQ600" s="189"/>
      <c r="RDR600" s="189"/>
      <c r="RDS600" s="189"/>
      <c r="RDT600" s="189"/>
      <c r="RDU600" s="189"/>
      <c r="RDV600" s="189"/>
      <c r="RDW600" s="189"/>
      <c r="RDX600" s="189"/>
      <c r="RDY600" s="189"/>
      <c r="RDZ600" s="189"/>
      <c r="REA600" s="189"/>
      <c r="REB600" s="189"/>
      <c r="REC600" s="189"/>
      <c r="RED600" s="189"/>
      <c r="REE600" s="189"/>
      <c r="REF600" s="189"/>
      <c r="REG600" s="189"/>
      <c r="REH600" s="189"/>
      <c r="REI600" s="189"/>
      <c r="REJ600" s="189"/>
      <c r="REK600" s="189"/>
      <c r="REL600" s="189"/>
      <c r="REM600" s="189"/>
      <c r="REN600" s="189"/>
      <c r="REO600" s="189"/>
      <c r="REP600" s="189"/>
      <c r="REQ600" s="189"/>
      <c r="RER600" s="189"/>
      <c r="RES600" s="189"/>
      <c r="RET600" s="189"/>
      <c r="REU600" s="189"/>
      <c r="REV600" s="189"/>
      <c r="REW600" s="189"/>
      <c r="REX600" s="189"/>
      <c r="REY600" s="189"/>
      <c r="REZ600" s="189"/>
      <c r="RFA600" s="189"/>
      <c r="RFB600" s="189"/>
      <c r="RFC600" s="189"/>
      <c r="RFD600" s="189"/>
      <c r="RFE600" s="189"/>
      <c r="RFF600" s="189"/>
      <c r="RFG600" s="189"/>
      <c r="RFH600" s="189"/>
      <c r="RFI600" s="189"/>
      <c r="RFJ600" s="189"/>
      <c r="RFK600" s="189"/>
      <c r="RFL600" s="189"/>
      <c r="RFM600" s="189"/>
      <c r="RFN600" s="189"/>
      <c r="RFO600" s="189"/>
      <c r="RFP600" s="189"/>
      <c r="RFQ600" s="189"/>
      <c r="RFR600" s="189"/>
      <c r="RFS600" s="189"/>
      <c r="RFT600" s="189"/>
      <c r="RFU600" s="189"/>
      <c r="RFV600" s="189"/>
      <c r="RFW600" s="189"/>
      <c r="RFX600" s="189"/>
      <c r="RFY600" s="189"/>
      <c r="RFZ600" s="189"/>
      <c r="RGA600" s="189"/>
      <c r="RGB600" s="189"/>
      <c r="RGC600" s="189"/>
      <c r="RGD600" s="189"/>
      <c r="RGE600" s="189"/>
      <c r="RGF600" s="189"/>
      <c r="RGG600" s="189"/>
      <c r="RGH600" s="189"/>
      <c r="RGI600" s="189"/>
      <c r="RGJ600" s="189"/>
      <c r="RGK600" s="189"/>
      <c r="RGL600" s="189"/>
      <c r="RGM600" s="189"/>
      <c r="RGN600" s="189"/>
      <c r="RGO600" s="189"/>
      <c r="RGP600" s="189"/>
      <c r="RGQ600" s="189"/>
      <c r="RGR600" s="189"/>
      <c r="RGS600" s="189"/>
      <c r="RGT600" s="189"/>
      <c r="RGU600" s="189"/>
      <c r="RGV600" s="189"/>
      <c r="RGW600" s="189"/>
      <c r="RGX600" s="189"/>
      <c r="RGY600" s="189"/>
      <c r="RGZ600" s="189"/>
      <c r="RHA600" s="189"/>
      <c r="RHB600" s="189"/>
      <c r="RHC600" s="189"/>
      <c r="RHD600" s="189"/>
      <c r="RHE600" s="189"/>
      <c r="RHF600" s="189"/>
      <c r="RHG600" s="189"/>
      <c r="RHH600" s="189"/>
      <c r="RHI600" s="189"/>
      <c r="RHJ600" s="189"/>
      <c r="RHK600" s="189"/>
      <c r="RHL600" s="189"/>
      <c r="RHM600" s="189"/>
      <c r="RHN600" s="189"/>
      <c r="RHO600" s="189"/>
      <c r="RHP600" s="189"/>
      <c r="RHQ600" s="189"/>
      <c r="RHR600" s="189"/>
      <c r="RHS600" s="189"/>
      <c r="RHT600" s="189"/>
      <c r="RHU600" s="189"/>
      <c r="RHV600" s="189"/>
      <c r="RHW600" s="189"/>
      <c r="RHX600" s="189"/>
      <c r="RHY600" s="189"/>
      <c r="RHZ600" s="189"/>
      <c r="RIA600" s="189"/>
      <c r="RIB600" s="189"/>
      <c r="RIC600" s="189"/>
      <c r="RID600" s="189"/>
      <c r="RIE600" s="189"/>
      <c r="RIF600" s="189"/>
      <c r="RIG600" s="189"/>
      <c r="RIH600" s="189"/>
      <c r="RII600" s="189"/>
      <c r="RIJ600" s="189"/>
      <c r="RIK600" s="189"/>
      <c r="RIL600" s="189"/>
      <c r="RIM600" s="189"/>
      <c r="RIN600" s="189"/>
      <c r="RIO600" s="189"/>
      <c r="RIP600" s="189"/>
      <c r="RIQ600" s="189"/>
      <c r="RIR600" s="189"/>
      <c r="RIS600" s="189"/>
      <c r="RIT600" s="189"/>
      <c r="RIU600" s="189"/>
      <c r="RIV600" s="189"/>
      <c r="RIW600" s="189"/>
      <c r="RIX600" s="189"/>
      <c r="RIY600" s="189"/>
      <c r="RIZ600" s="189"/>
      <c r="RJA600" s="189"/>
      <c r="RJB600" s="189"/>
      <c r="RJC600" s="189"/>
      <c r="RJD600" s="189"/>
      <c r="RJE600" s="189"/>
      <c r="RJF600" s="189"/>
      <c r="RJG600" s="189"/>
      <c r="RJH600" s="189"/>
      <c r="RJI600" s="189"/>
      <c r="RJJ600" s="189"/>
      <c r="RJK600" s="189"/>
      <c r="RJL600" s="189"/>
      <c r="RJM600" s="189"/>
      <c r="RJN600" s="189"/>
      <c r="RJO600" s="189"/>
      <c r="RJP600" s="189"/>
      <c r="RJQ600" s="189"/>
      <c r="RJR600" s="189"/>
      <c r="RJS600" s="189"/>
      <c r="RJT600" s="189"/>
      <c r="RJU600" s="189"/>
      <c r="RJV600" s="189"/>
      <c r="RJW600" s="189"/>
      <c r="RJX600" s="189"/>
      <c r="RJY600" s="189"/>
      <c r="RJZ600" s="189"/>
      <c r="RKA600" s="189"/>
      <c r="RKB600" s="189"/>
      <c r="RKC600" s="189"/>
      <c r="RKD600" s="189"/>
      <c r="RKE600" s="189"/>
      <c r="RKF600" s="189"/>
      <c r="RKG600" s="189"/>
      <c r="RKH600" s="189"/>
      <c r="RKI600" s="189"/>
      <c r="RKJ600" s="189"/>
      <c r="RKK600" s="189"/>
      <c r="RKL600" s="189"/>
      <c r="RKM600" s="189"/>
      <c r="RKN600" s="189"/>
      <c r="RKO600" s="189"/>
      <c r="RKP600" s="189"/>
      <c r="RKQ600" s="189"/>
      <c r="RKR600" s="189"/>
      <c r="RKS600" s="189"/>
      <c r="RKT600" s="189"/>
      <c r="RKU600" s="189"/>
      <c r="RKV600" s="189"/>
      <c r="RKW600" s="189"/>
      <c r="RKX600" s="189"/>
      <c r="RKY600" s="189"/>
      <c r="RKZ600" s="189"/>
      <c r="RLA600" s="189"/>
      <c r="RLB600" s="189"/>
      <c r="RLC600" s="189"/>
      <c r="RLD600" s="189"/>
      <c r="RLE600" s="189"/>
      <c r="RLF600" s="189"/>
      <c r="RLG600" s="189"/>
      <c r="RLH600" s="189"/>
      <c r="RLI600" s="189"/>
      <c r="RLJ600" s="189"/>
      <c r="RLK600" s="189"/>
      <c r="RLL600" s="189"/>
      <c r="RLM600" s="189"/>
      <c r="RLN600" s="189"/>
      <c r="RLO600" s="189"/>
      <c r="RLP600" s="189"/>
      <c r="RLQ600" s="189"/>
      <c r="RLR600" s="189"/>
      <c r="RLS600" s="189"/>
      <c r="RLT600" s="189"/>
      <c r="RLU600" s="189"/>
      <c r="RLV600" s="189"/>
      <c r="RLW600" s="189"/>
      <c r="RLX600" s="189"/>
      <c r="RLY600" s="189"/>
      <c r="RLZ600" s="189"/>
      <c r="RMA600" s="189"/>
      <c r="RMB600" s="189"/>
      <c r="RMC600" s="189"/>
      <c r="RMD600" s="189"/>
      <c r="RME600" s="189"/>
      <c r="RMF600" s="189"/>
      <c r="RMG600" s="189"/>
      <c r="RMH600" s="189"/>
      <c r="RMI600" s="189"/>
      <c r="RMJ600" s="189"/>
      <c r="RMK600" s="189"/>
      <c r="RML600" s="189"/>
      <c r="RMM600" s="189"/>
      <c r="RMN600" s="189"/>
      <c r="RMO600" s="189"/>
      <c r="RMP600" s="189"/>
      <c r="RMQ600" s="189"/>
      <c r="RMR600" s="189"/>
      <c r="RMS600" s="189"/>
      <c r="RMT600" s="189"/>
      <c r="RMU600" s="189"/>
      <c r="RMV600" s="189"/>
      <c r="RMW600" s="189"/>
      <c r="RMX600" s="189"/>
      <c r="RMY600" s="189"/>
      <c r="RMZ600" s="189"/>
      <c r="RNA600" s="189"/>
      <c r="RNB600" s="189"/>
      <c r="RNC600" s="189"/>
      <c r="RND600" s="189"/>
      <c r="RNE600" s="189"/>
      <c r="RNF600" s="189"/>
      <c r="RNG600" s="189"/>
      <c r="RNH600" s="189"/>
      <c r="RNI600" s="189"/>
      <c r="RNJ600" s="189"/>
      <c r="RNK600" s="189"/>
      <c r="RNL600" s="189"/>
      <c r="RNM600" s="189"/>
      <c r="RNN600" s="189"/>
      <c r="RNO600" s="189"/>
      <c r="RNP600" s="189"/>
      <c r="RNQ600" s="189"/>
      <c r="RNR600" s="189"/>
      <c r="RNS600" s="189"/>
      <c r="RNT600" s="189"/>
      <c r="RNU600" s="189"/>
      <c r="RNV600" s="189"/>
      <c r="RNW600" s="189"/>
      <c r="RNX600" s="189"/>
      <c r="RNY600" s="189"/>
      <c r="RNZ600" s="189"/>
      <c r="ROA600" s="189"/>
      <c r="ROB600" s="189"/>
      <c r="ROC600" s="189"/>
      <c r="ROD600" s="189"/>
      <c r="ROE600" s="189"/>
      <c r="ROF600" s="189"/>
      <c r="ROG600" s="189"/>
      <c r="ROH600" s="189"/>
      <c r="ROI600" s="189"/>
      <c r="ROJ600" s="189"/>
      <c r="ROK600" s="189"/>
      <c r="ROL600" s="189"/>
      <c r="ROM600" s="189"/>
      <c r="RON600" s="189"/>
      <c r="ROO600" s="189"/>
      <c r="ROP600" s="189"/>
      <c r="ROQ600" s="189"/>
      <c r="ROR600" s="189"/>
      <c r="ROS600" s="189"/>
      <c r="ROT600" s="189"/>
      <c r="ROU600" s="189"/>
      <c r="ROV600" s="189"/>
      <c r="ROW600" s="189"/>
      <c r="ROX600" s="189"/>
      <c r="ROY600" s="189"/>
      <c r="ROZ600" s="189"/>
      <c r="RPA600" s="189"/>
      <c r="RPB600" s="189"/>
      <c r="RPC600" s="189"/>
      <c r="RPD600" s="189"/>
      <c r="RPE600" s="189"/>
      <c r="RPF600" s="189"/>
      <c r="RPG600" s="189"/>
      <c r="RPH600" s="189"/>
      <c r="RPI600" s="189"/>
      <c r="RPJ600" s="189"/>
      <c r="RPK600" s="189"/>
      <c r="RPL600" s="189"/>
      <c r="RPM600" s="189"/>
      <c r="RPN600" s="189"/>
      <c r="RPO600" s="189"/>
      <c r="RPP600" s="189"/>
      <c r="RPQ600" s="189"/>
      <c r="RPR600" s="189"/>
      <c r="RPS600" s="189"/>
      <c r="RPT600" s="189"/>
      <c r="RPU600" s="189"/>
      <c r="RPV600" s="189"/>
      <c r="RPW600" s="189"/>
      <c r="RPX600" s="189"/>
      <c r="RPY600" s="189"/>
      <c r="RPZ600" s="189"/>
      <c r="RQA600" s="189"/>
      <c r="RQB600" s="189"/>
      <c r="RQC600" s="189"/>
      <c r="RQD600" s="189"/>
      <c r="RQE600" s="189"/>
      <c r="RQF600" s="189"/>
      <c r="RQG600" s="189"/>
      <c r="RQH600" s="189"/>
      <c r="RQI600" s="189"/>
      <c r="RQJ600" s="189"/>
      <c r="RQK600" s="189"/>
      <c r="RQL600" s="189"/>
      <c r="RQM600" s="189"/>
      <c r="RQN600" s="189"/>
      <c r="RQO600" s="189"/>
      <c r="RQP600" s="189"/>
      <c r="RQQ600" s="189"/>
      <c r="RQR600" s="189"/>
      <c r="RQS600" s="189"/>
      <c r="RQT600" s="189"/>
      <c r="RQU600" s="189"/>
      <c r="RQV600" s="189"/>
      <c r="RQW600" s="189"/>
      <c r="RQX600" s="189"/>
      <c r="RQY600" s="189"/>
      <c r="RQZ600" s="189"/>
      <c r="RRA600" s="189"/>
      <c r="RRB600" s="189"/>
      <c r="RRC600" s="189"/>
      <c r="RRD600" s="189"/>
      <c r="RRE600" s="189"/>
      <c r="RRF600" s="189"/>
      <c r="RRG600" s="189"/>
      <c r="RRH600" s="189"/>
      <c r="RRI600" s="189"/>
      <c r="RRJ600" s="189"/>
      <c r="RRK600" s="189"/>
      <c r="RRL600" s="189"/>
      <c r="RRM600" s="189"/>
      <c r="RRN600" s="189"/>
      <c r="RRO600" s="189"/>
      <c r="RRP600" s="189"/>
      <c r="RRQ600" s="189"/>
      <c r="RRR600" s="189"/>
      <c r="RRS600" s="189"/>
      <c r="RRT600" s="189"/>
      <c r="RRU600" s="189"/>
      <c r="RRV600" s="189"/>
      <c r="RRW600" s="189"/>
      <c r="RRX600" s="189"/>
      <c r="RRY600" s="189"/>
      <c r="RRZ600" s="189"/>
      <c r="RSA600" s="189"/>
      <c r="RSB600" s="189"/>
      <c r="RSC600" s="189"/>
      <c r="RSD600" s="189"/>
      <c r="RSE600" s="189"/>
      <c r="RSF600" s="189"/>
      <c r="RSG600" s="189"/>
      <c r="RSH600" s="189"/>
      <c r="RSI600" s="189"/>
      <c r="RSJ600" s="189"/>
      <c r="RSK600" s="189"/>
      <c r="RSL600" s="189"/>
      <c r="RSM600" s="189"/>
      <c r="RSN600" s="189"/>
      <c r="RSO600" s="189"/>
      <c r="RSP600" s="189"/>
      <c r="RSQ600" s="189"/>
      <c r="RSR600" s="189"/>
      <c r="RSS600" s="189"/>
      <c r="RST600" s="189"/>
      <c r="RSU600" s="189"/>
      <c r="RSV600" s="189"/>
      <c r="RSW600" s="189"/>
      <c r="RSX600" s="189"/>
      <c r="RSY600" s="189"/>
      <c r="RSZ600" s="189"/>
      <c r="RTA600" s="189"/>
      <c r="RTB600" s="189"/>
      <c r="RTC600" s="189"/>
      <c r="RTD600" s="189"/>
      <c r="RTE600" s="189"/>
      <c r="RTF600" s="189"/>
      <c r="RTG600" s="189"/>
      <c r="RTH600" s="189"/>
      <c r="RTI600" s="189"/>
      <c r="RTJ600" s="189"/>
      <c r="RTK600" s="189"/>
      <c r="RTL600" s="189"/>
      <c r="RTM600" s="189"/>
      <c r="RTN600" s="189"/>
      <c r="RTO600" s="189"/>
      <c r="RTP600" s="189"/>
      <c r="RTQ600" s="189"/>
      <c r="RTR600" s="189"/>
      <c r="RTS600" s="189"/>
      <c r="RTT600" s="189"/>
      <c r="RTU600" s="189"/>
      <c r="RTV600" s="189"/>
      <c r="RTW600" s="189"/>
      <c r="RTX600" s="189"/>
      <c r="RTY600" s="189"/>
      <c r="RTZ600" s="189"/>
      <c r="RUA600" s="189"/>
      <c r="RUB600" s="189"/>
      <c r="RUC600" s="189"/>
      <c r="RUD600" s="189"/>
      <c r="RUE600" s="189"/>
      <c r="RUF600" s="189"/>
      <c r="RUG600" s="189"/>
      <c r="RUH600" s="189"/>
      <c r="RUI600" s="189"/>
      <c r="RUJ600" s="189"/>
      <c r="RUK600" s="189"/>
      <c r="RUL600" s="189"/>
      <c r="RUM600" s="189"/>
      <c r="RUN600" s="189"/>
      <c r="RUO600" s="189"/>
      <c r="RUP600" s="189"/>
      <c r="RUQ600" s="189"/>
      <c r="RUR600" s="189"/>
      <c r="RUS600" s="189"/>
      <c r="RUT600" s="189"/>
      <c r="RUU600" s="189"/>
      <c r="RUV600" s="189"/>
      <c r="RUW600" s="189"/>
      <c r="RUX600" s="189"/>
      <c r="RUY600" s="189"/>
      <c r="RUZ600" s="189"/>
      <c r="RVA600" s="189"/>
      <c r="RVB600" s="189"/>
      <c r="RVC600" s="189"/>
      <c r="RVD600" s="189"/>
      <c r="RVE600" s="189"/>
      <c r="RVF600" s="189"/>
      <c r="RVG600" s="189"/>
      <c r="RVH600" s="189"/>
      <c r="RVI600" s="189"/>
      <c r="RVJ600" s="189"/>
      <c r="RVK600" s="189"/>
      <c r="RVL600" s="189"/>
      <c r="RVM600" s="189"/>
      <c r="RVN600" s="189"/>
      <c r="RVO600" s="189"/>
      <c r="RVP600" s="189"/>
      <c r="RVQ600" s="189"/>
      <c r="RVR600" s="189"/>
      <c r="RVS600" s="189"/>
      <c r="RVT600" s="189"/>
      <c r="RVU600" s="189"/>
      <c r="RVV600" s="189"/>
      <c r="RVW600" s="189"/>
      <c r="RVX600" s="189"/>
      <c r="RVY600" s="189"/>
      <c r="RVZ600" s="189"/>
      <c r="RWA600" s="189"/>
      <c r="RWB600" s="189"/>
      <c r="RWC600" s="189"/>
      <c r="RWD600" s="189"/>
      <c r="RWE600" s="189"/>
      <c r="RWF600" s="189"/>
      <c r="RWG600" s="189"/>
      <c r="RWH600" s="189"/>
      <c r="RWI600" s="189"/>
      <c r="RWJ600" s="189"/>
      <c r="RWK600" s="189"/>
      <c r="RWL600" s="189"/>
      <c r="RWM600" s="189"/>
      <c r="RWN600" s="189"/>
      <c r="RWO600" s="189"/>
      <c r="RWP600" s="189"/>
      <c r="RWQ600" s="189"/>
      <c r="RWR600" s="189"/>
      <c r="RWS600" s="189"/>
      <c r="RWT600" s="189"/>
      <c r="RWU600" s="189"/>
      <c r="RWV600" s="189"/>
      <c r="RWW600" s="189"/>
      <c r="RWX600" s="189"/>
      <c r="RWY600" s="189"/>
      <c r="RWZ600" s="189"/>
      <c r="RXA600" s="189"/>
      <c r="RXB600" s="189"/>
      <c r="RXC600" s="189"/>
      <c r="RXD600" s="189"/>
      <c r="RXE600" s="189"/>
      <c r="RXF600" s="189"/>
      <c r="RXG600" s="189"/>
      <c r="RXH600" s="189"/>
      <c r="RXI600" s="189"/>
      <c r="RXJ600" s="189"/>
      <c r="RXK600" s="189"/>
      <c r="RXL600" s="189"/>
      <c r="RXM600" s="189"/>
      <c r="RXN600" s="189"/>
      <c r="RXO600" s="189"/>
      <c r="RXP600" s="189"/>
      <c r="RXQ600" s="189"/>
      <c r="RXR600" s="189"/>
      <c r="RXS600" s="189"/>
      <c r="RXT600" s="189"/>
      <c r="RXU600" s="189"/>
      <c r="RXV600" s="189"/>
      <c r="RXW600" s="189"/>
      <c r="RXX600" s="189"/>
      <c r="RXY600" s="189"/>
      <c r="RXZ600" s="189"/>
      <c r="RYA600" s="189"/>
      <c r="RYB600" s="189"/>
      <c r="RYC600" s="189"/>
      <c r="RYD600" s="189"/>
      <c r="RYE600" s="189"/>
      <c r="RYF600" s="189"/>
      <c r="RYG600" s="189"/>
      <c r="RYH600" s="189"/>
      <c r="RYI600" s="189"/>
      <c r="RYJ600" s="189"/>
      <c r="RYK600" s="189"/>
      <c r="RYL600" s="189"/>
      <c r="RYM600" s="189"/>
      <c r="RYN600" s="189"/>
      <c r="RYO600" s="189"/>
      <c r="RYP600" s="189"/>
      <c r="RYQ600" s="189"/>
      <c r="RYR600" s="189"/>
      <c r="RYS600" s="189"/>
      <c r="RYT600" s="189"/>
      <c r="RYU600" s="189"/>
      <c r="RYV600" s="189"/>
      <c r="RYW600" s="189"/>
      <c r="RYX600" s="189"/>
      <c r="RYY600" s="189"/>
      <c r="RYZ600" s="189"/>
      <c r="RZA600" s="189"/>
      <c r="RZB600" s="189"/>
      <c r="RZC600" s="189"/>
      <c r="RZD600" s="189"/>
      <c r="RZE600" s="189"/>
      <c r="RZF600" s="189"/>
      <c r="RZG600" s="189"/>
      <c r="RZH600" s="189"/>
      <c r="RZI600" s="189"/>
      <c r="RZJ600" s="189"/>
      <c r="RZK600" s="189"/>
      <c r="RZL600" s="189"/>
      <c r="RZM600" s="189"/>
      <c r="RZN600" s="189"/>
      <c r="RZO600" s="189"/>
      <c r="RZP600" s="189"/>
      <c r="RZQ600" s="189"/>
      <c r="RZR600" s="189"/>
      <c r="RZS600" s="189"/>
      <c r="RZT600" s="189"/>
      <c r="RZU600" s="189"/>
      <c r="RZV600" s="189"/>
      <c r="RZW600" s="189"/>
      <c r="RZX600" s="189"/>
      <c r="RZY600" s="189"/>
      <c r="RZZ600" s="189"/>
      <c r="SAA600" s="189"/>
      <c r="SAB600" s="189"/>
      <c r="SAC600" s="189"/>
      <c r="SAD600" s="189"/>
      <c r="SAE600" s="189"/>
      <c r="SAF600" s="189"/>
      <c r="SAG600" s="189"/>
      <c r="SAH600" s="189"/>
      <c r="SAI600" s="189"/>
      <c r="SAJ600" s="189"/>
      <c r="SAK600" s="189"/>
      <c r="SAL600" s="189"/>
      <c r="SAM600" s="189"/>
      <c r="SAN600" s="189"/>
      <c r="SAO600" s="189"/>
      <c r="SAP600" s="189"/>
      <c r="SAQ600" s="189"/>
      <c r="SAR600" s="189"/>
      <c r="SAS600" s="189"/>
      <c r="SAT600" s="189"/>
      <c r="SAU600" s="189"/>
      <c r="SAV600" s="189"/>
      <c r="SAW600" s="189"/>
      <c r="SAX600" s="189"/>
      <c r="SAY600" s="189"/>
      <c r="SAZ600" s="189"/>
      <c r="SBA600" s="189"/>
      <c r="SBB600" s="189"/>
      <c r="SBC600" s="189"/>
      <c r="SBD600" s="189"/>
      <c r="SBE600" s="189"/>
      <c r="SBF600" s="189"/>
      <c r="SBG600" s="189"/>
      <c r="SBH600" s="189"/>
      <c r="SBI600" s="189"/>
      <c r="SBJ600" s="189"/>
      <c r="SBK600" s="189"/>
      <c r="SBL600" s="189"/>
      <c r="SBM600" s="189"/>
      <c r="SBN600" s="189"/>
      <c r="SBO600" s="189"/>
      <c r="SBP600" s="189"/>
      <c r="SBQ600" s="189"/>
      <c r="SBR600" s="189"/>
      <c r="SBS600" s="189"/>
      <c r="SBT600" s="189"/>
      <c r="SBU600" s="189"/>
      <c r="SBV600" s="189"/>
      <c r="SBW600" s="189"/>
      <c r="SBX600" s="189"/>
      <c r="SBY600" s="189"/>
      <c r="SBZ600" s="189"/>
      <c r="SCA600" s="189"/>
      <c r="SCB600" s="189"/>
      <c r="SCC600" s="189"/>
      <c r="SCD600" s="189"/>
      <c r="SCE600" s="189"/>
      <c r="SCF600" s="189"/>
      <c r="SCG600" s="189"/>
      <c r="SCH600" s="189"/>
      <c r="SCI600" s="189"/>
      <c r="SCJ600" s="189"/>
      <c r="SCK600" s="189"/>
      <c r="SCL600" s="189"/>
      <c r="SCM600" s="189"/>
      <c r="SCN600" s="189"/>
      <c r="SCO600" s="189"/>
      <c r="SCP600" s="189"/>
      <c r="SCQ600" s="189"/>
      <c r="SCR600" s="189"/>
      <c r="SCS600" s="189"/>
      <c r="SCT600" s="189"/>
      <c r="SCU600" s="189"/>
      <c r="SCV600" s="189"/>
      <c r="SCW600" s="189"/>
      <c r="SCX600" s="189"/>
      <c r="SCY600" s="189"/>
      <c r="SCZ600" s="189"/>
      <c r="SDA600" s="189"/>
      <c r="SDB600" s="189"/>
      <c r="SDC600" s="189"/>
      <c r="SDD600" s="189"/>
      <c r="SDE600" s="189"/>
      <c r="SDF600" s="189"/>
      <c r="SDG600" s="189"/>
      <c r="SDH600" s="189"/>
      <c r="SDI600" s="189"/>
      <c r="SDJ600" s="189"/>
      <c r="SDK600" s="189"/>
      <c r="SDL600" s="189"/>
      <c r="SDM600" s="189"/>
      <c r="SDN600" s="189"/>
      <c r="SDO600" s="189"/>
      <c r="SDP600" s="189"/>
      <c r="SDQ600" s="189"/>
      <c r="SDR600" s="189"/>
      <c r="SDS600" s="189"/>
      <c r="SDT600" s="189"/>
      <c r="SDU600" s="189"/>
      <c r="SDV600" s="189"/>
      <c r="SDW600" s="189"/>
      <c r="SDX600" s="189"/>
      <c r="SDY600" s="189"/>
      <c r="SDZ600" s="189"/>
      <c r="SEA600" s="189"/>
      <c r="SEB600" s="189"/>
      <c r="SEC600" s="189"/>
      <c r="SED600" s="189"/>
      <c r="SEE600" s="189"/>
      <c r="SEF600" s="189"/>
      <c r="SEG600" s="189"/>
      <c r="SEH600" s="189"/>
      <c r="SEI600" s="189"/>
      <c r="SEJ600" s="189"/>
      <c r="SEK600" s="189"/>
      <c r="SEL600" s="189"/>
      <c r="SEM600" s="189"/>
      <c r="SEN600" s="189"/>
      <c r="SEO600" s="189"/>
      <c r="SEP600" s="189"/>
      <c r="SEQ600" s="189"/>
      <c r="SER600" s="189"/>
      <c r="SES600" s="189"/>
      <c r="SET600" s="189"/>
      <c r="SEU600" s="189"/>
      <c r="SEV600" s="189"/>
      <c r="SEW600" s="189"/>
      <c r="SEX600" s="189"/>
      <c r="SEY600" s="189"/>
      <c r="SEZ600" s="189"/>
      <c r="SFA600" s="189"/>
      <c r="SFB600" s="189"/>
      <c r="SFC600" s="189"/>
      <c r="SFD600" s="189"/>
      <c r="SFE600" s="189"/>
      <c r="SFF600" s="189"/>
      <c r="SFG600" s="189"/>
      <c r="SFH600" s="189"/>
      <c r="SFI600" s="189"/>
      <c r="SFJ600" s="189"/>
      <c r="SFK600" s="189"/>
      <c r="SFL600" s="189"/>
      <c r="SFM600" s="189"/>
      <c r="SFN600" s="189"/>
      <c r="SFO600" s="189"/>
      <c r="SFP600" s="189"/>
      <c r="SFQ600" s="189"/>
      <c r="SFR600" s="189"/>
      <c r="SFS600" s="189"/>
      <c r="SFT600" s="189"/>
      <c r="SFU600" s="189"/>
      <c r="SFV600" s="189"/>
      <c r="SFW600" s="189"/>
      <c r="SFX600" s="189"/>
      <c r="SFY600" s="189"/>
      <c r="SFZ600" s="189"/>
      <c r="SGA600" s="189"/>
      <c r="SGB600" s="189"/>
      <c r="SGC600" s="189"/>
      <c r="SGD600" s="189"/>
      <c r="SGE600" s="189"/>
      <c r="SGF600" s="189"/>
      <c r="SGG600" s="189"/>
      <c r="SGH600" s="189"/>
      <c r="SGI600" s="189"/>
      <c r="SGJ600" s="189"/>
      <c r="SGK600" s="189"/>
      <c r="SGL600" s="189"/>
      <c r="SGM600" s="189"/>
      <c r="SGN600" s="189"/>
      <c r="SGO600" s="189"/>
      <c r="SGP600" s="189"/>
      <c r="SGQ600" s="189"/>
      <c r="SGR600" s="189"/>
      <c r="SGS600" s="189"/>
      <c r="SGT600" s="189"/>
      <c r="SGU600" s="189"/>
      <c r="SGV600" s="189"/>
      <c r="SGW600" s="189"/>
      <c r="SGX600" s="189"/>
      <c r="SGY600" s="189"/>
      <c r="SGZ600" s="189"/>
      <c r="SHA600" s="189"/>
      <c r="SHB600" s="189"/>
      <c r="SHC600" s="189"/>
      <c r="SHD600" s="189"/>
      <c r="SHE600" s="189"/>
      <c r="SHF600" s="189"/>
      <c r="SHG600" s="189"/>
      <c r="SHH600" s="189"/>
      <c r="SHI600" s="189"/>
      <c r="SHJ600" s="189"/>
      <c r="SHK600" s="189"/>
      <c r="SHL600" s="189"/>
      <c r="SHM600" s="189"/>
      <c r="SHN600" s="189"/>
      <c r="SHO600" s="189"/>
      <c r="SHP600" s="189"/>
      <c r="SHQ600" s="189"/>
      <c r="SHR600" s="189"/>
      <c r="SHS600" s="189"/>
      <c r="SHT600" s="189"/>
      <c r="SHU600" s="189"/>
      <c r="SHV600" s="189"/>
      <c r="SHW600" s="189"/>
      <c r="SHX600" s="189"/>
      <c r="SHY600" s="189"/>
      <c r="SHZ600" s="189"/>
      <c r="SIA600" s="189"/>
      <c r="SIB600" s="189"/>
      <c r="SIC600" s="189"/>
      <c r="SID600" s="189"/>
      <c r="SIE600" s="189"/>
      <c r="SIF600" s="189"/>
      <c r="SIG600" s="189"/>
      <c r="SIH600" s="189"/>
      <c r="SII600" s="189"/>
      <c r="SIJ600" s="189"/>
      <c r="SIK600" s="189"/>
      <c r="SIL600" s="189"/>
      <c r="SIM600" s="189"/>
      <c r="SIN600" s="189"/>
      <c r="SIO600" s="189"/>
      <c r="SIP600" s="189"/>
      <c r="SIQ600" s="189"/>
      <c r="SIR600" s="189"/>
      <c r="SIS600" s="189"/>
      <c r="SIT600" s="189"/>
      <c r="SIU600" s="189"/>
      <c r="SIV600" s="189"/>
      <c r="SIW600" s="189"/>
      <c r="SIX600" s="189"/>
      <c r="SIY600" s="189"/>
      <c r="SIZ600" s="189"/>
      <c r="SJA600" s="189"/>
      <c r="SJB600" s="189"/>
      <c r="SJC600" s="189"/>
      <c r="SJD600" s="189"/>
      <c r="SJE600" s="189"/>
      <c r="SJF600" s="189"/>
      <c r="SJG600" s="189"/>
      <c r="SJH600" s="189"/>
      <c r="SJI600" s="189"/>
      <c r="SJJ600" s="189"/>
      <c r="SJK600" s="189"/>
      <c r="SJL600" s="189"/>
      <c r="SJM600" s="189"/>
      <c r="SJN600" s="189"/>
      <c r="SJO600" s="189"/>
      <c r="SJP600" s="189"/>
      <c r="SJQ600" s="189"/>
      <c r="SJR600" s="189"/>
      <c r="SJS600" s="189"/>
      <c r="SJT600" s="189"/>
      <c r="SJU600" s="189"/>
      <c r="SJV600" s="189"/>
      <c r="SJW600" s="189"/>
      <c r="SJX600" s="189"/>
      <c r="SJY600" s="189"/>
      <c r="SJZ600" s="189"/>
      <c r="SKA600" s="189"/>
      <c r="SKB600" s="189"/>
      <c r="SKC600" s="189"/>
      <c r="SKD600" s="189"/>
      <c r="SKE600" s="189"/>
      <c r="SKF600" s="189"/>
      <c r="SKG600" s="189"/>
      <c r="SKH600" s="189"/>
      <c r="SKI600" s="189"/>
      <c r="SKJ600" s="189"/>
      <c r="SKK600" s="189"/>
      <c r="SKL600" s="189"/>
      <c r="SKM600" s="189"/>
      <c r="SKN600" s="189"/>
      <c r="SKO600" s="189"/>
      <c r="SKP600" s="189"/>
      <c r="SKQ600" s="189"/>
      <c r="SKR600" s="189"/>
      <c r="SKS600" s="189"/>
      <c r="SKT600" s="189"/>
      <c r="SKU600" s="189"/>
      <c r="SKV600" s="189"/>
      <c r="SKW600" s="189"/>
      <c r="SKX600" s="189"/>
      <c r="SKY600" s="189"/>
      <c r="SKZ600" s="189"/>
      <c r="SLA600" s="189"/>
      <c r="SLB600" s="189"/>
      <c r="SLC600" s="189"/>
      <c r="SLD600" s="189"/>
      <c r="SLE600" s="189"/>
      <c r="SLF600" s="189"/>
      <c r="SLG600" s="189"/>
      <c r="SLH600" s="189"/>
      <c r="SLI600" s="189"/>
      <c r="SLJ600" s="189"/>
      <c r="SLK600" s="189"/>
      <c r="SLL600" s="189"/>
      <c r="SLM600" s="189"/>
      <c r="SLN600" s="189"/>
      <c r="SLO600" s="189"/>
      <c r="SLP600" s="189"/>
      <c r="SLQ600" s="189"/>
      <c r="SLR600" s="189"/>
      <c r="SLS600" s="189"/>
      <c r="SLT600" s="189"/>
      <c r="SLU600" s="189"/>
      <c r="SLV600" s="189"/>
      <c r="SLW600" s="189"/>
      <c r="SLX600" s="189"/>
      <c r="SLY600" s="189"/>
      <c r="SLZ600" s="189"/>
      <c r="SMA600" s="189"/>
      <c r="SMB600" s="189"/>
      <c r="SMC600" s="189"/>
      <c r="SMD600" s="189"/>
      <c r="SME600" s="189"/>
      <c r="SMF600" s="189"/>
      <c r="SMG600" s="189"/>
      <c r="SMH600" s="189"/>
      <c r="SMI600" s="189"/>
      <c r="SMJ600" s="189"/>
      <c r="SMK600" s="189"/>
      <c r="SML600" s="189"/>
      <c r="SMM600" s="189"/>
      <c r="SMN600" s="189"/>
      <c r="SMO600" s="189"/>
      <c r="SMP600" s="189"/>
      <c r="SMQ600" s="189"/>
      <c r="SMR600" s="189"/>
      <c r="SMS600" s="189"/>
      <c r="SMT600" s="189"/>
      <c r="SMU600" s="189"/>
      <c r="SMV600" s="189"/>
      <c r="SMW600" s="189"/>
      <c r="SMX600" s="189"/>
      <c r="SMY600" s="189"/>
      <c r="SMZ600" s="189"/>
      <c r="SNA600" s="189"/>
      <c r="SNB600" s="189"/>
      <c r="SNC600" s="189"/>
      <c r="SND600" s="189"/>
      <c r="SNE600" s="189"/>
      <c r="SNF600" s="189"/>
      <c r="SNG600" s="189"/>
      <c r="SNH600" s="189"/>
      <c r="SNI600" s="189"/>
      <c r="SNJ600" s="189"/>
      <c r="SNK600" s="189"/>
      <c r="SNL600" s="189"/>
      <c r="SNM600" s="189"/>
      <c r="SNN600" s="189"/>
      <c r="SNO600" s="189"/>
      <c r="SNP600" s="189"/>
      <c r="SNQ600" s="189"/>
      <c r="SNR600" s="189"/>
      <c r="SNS600" s="189"/>
      <c r="SNT600" s="189"/>
      <c r="SNU600" s="189"/>
      <c r="SNV600" s="189"/>
      <c r="SNW600" s="189"/>
      <c r="SNX600" s="189"/>
      <c r="SNY600" s="189"/>
      <c r="SNZ600" s="189"/>
      <c r="SOA600" s="189"/>
      <c r="SOB600" s="189"/>
      <c r="SOC600" s="189"/>
      <c r="SOD600" s="189"/>
      <c r="SOE600" s="189"/>
      <c r="SOF600" s="189"/>
      <c r="SOG600" s="189"/>
      <c r="SOH600" s="189"/>
      <c r="SOI600" s="189"/>
      <c r="SOJ600" s="189"/>
      <c r="SOK600" s="189"/>
      <c r="SOL600" s="189"/>
      <c r="SOM600" s="189"/>
      <c r="SON600" s="189"/>
      <c r="SOO600" s="189"/>
      <c r="SOP600" s="189"/>
      <c r="SOQ600" s="189"/>
      <c r="SOR600" s="189"/>
      <c r="SOS600" s="189"/>
      <c r="SOT600" s="189"/>
      <c r="SOU600" s="189"/>
      <c r="SOV600" s="189"/>
      <c r="SOW600" s="189"/>
      <c r="SOX600" s="189"/>
      <c r="SOY600" s="189"/>
      <c r="SOZ600" s="189"/>
      <c r="SPA600" s="189"/>
      <c r="SPB600" s="189"/>
      <c r="SPC600" s="189"/>
      <c r="SPD600" s="189"/>
      <c r="SPE600" s="189"/>
      <c r="SPF600" s="189"/>
      <c r="SPG600" s="189"/>
      <c r="SPH600" s="189"/>
      <c r="SPI600" s="189"/>
      <c r="SPJ600" s="189"/>
      <c r="SPK600" s="189"/>
      <c r="SPL600" s="189"/>
      <c r="SPM600" s="189"/>
      <c r="SPN600" s="189"/>
      <c r="SPO600" s="189"/>
      <c r="SPP600" s="189"/>
      <c r="SPQ600" s="189"/>
      <c r="SPR600" s="189"/>
      <c r="SPS600" s="189"/>
      <c r="SPT600" s="189"/>
      <c r="SPU600" s="189"/>
      <c r="SPV600" s="189"/>
      <c r="SPW600" s="189"/>
      <c r="SPX600" s="189"/>
      <c r="SPY600" s="189"/>
      <c r="SPZ600" s="189"/>
      <c r="SQA600" s="189"/>
      <c r="SQB600" s="189"/>
      <c r="SQC600" s="189"/>
      <c r="SQD600" s="189"/>
      <c r="SQE600" s="189"/>
      <c r="SQF600" s="189"/>
      <c r="SQG600" s="189"/>
      <c r="SQH600" s="189"/>
      <c r="SQI600" s="189"/>
      <c r="SQJ600" s="189"/>
      <c r="SQK600" s="189"/>
      <c r="SQL600" s="189"/>
      <c r="SQM600" s="189"/>
      <c r="SQN600" s="189"/>
      <c r="SQO600" s="189"/>
      <c r="SQP600" s="189"/>
      <c r="SQQ600" s="189"/>
      <c r="SQR600" s="189"/>
      <c r="SQS600" s="189"/>
      <c r="SQT600" s="189"/>
      <c r="SQU600" s="189"/>
      <c r="SQV600" s="189"/>
      <c r="SQW600" s="189"/>
      <c r="SQX600" s="189"/>
      <c r="SQY600" s="189"/>
      <c r="SQZ600" s="189"/>
      <c r="SRA600" s="189"/>
      <c r="SRB600" s="189"/>
      <c r="SRC600" s="189"/>
      <c r="SRD600" s="189"/>
      <c r="SRE600" s="189"/>
      <c r="SRF600" s="189"/>
      <c r="SRG600" s="189"/>
      <c r="SRH600" s="189"/>
      <c r="SRI600" s="189"/>
      <c r="SRJ600" s="189"/>
      <c r="SRK600" s="189"/>
      <c r="SRL600" s="189"/>
      <c r="SRM600" s="189"/>
      <c r="SRN600" s="189"/>
      <c r="SRO600" s="189"/>
      <c r="SRP600" s="189"/>
      <c r="SRQ600" s="189"/>
      <c r="SRR600" s="189"/>
      <c r="SRS600" s="189"/>
      <c r="SRT600" s="189"/>
      <c r="SRU600" s="189"/>
      <c r="SRV600" s="189"/>
      <c r="SRW600" s="189"/>
      <c r="SRX600" s="189"/>
      <c r="SRY600" s="189"/>
      <c r="SRZ600" s="189"/>
      <c r="SSA600" s="189"/>
      <c r="SSB600" s="189"/>
      <c r="SSC600" s="189"/>
      <c r="SSD600" s="189"/>
      <c r="SSE600" s="189"/>
      <c r="SSF600" s="189"/>
      <c r="SSG600" s="189"/>
      <c r="SSH600" s="189"/>
      <c r="SSI600" s="189"/>
      <c r="SSJ600" s="189"/>
      <c r="SSK600" s="189"/>
      <c r="SSL600" s="189"/>
      <c r="SSM600" s="189"/>
      <c r="SSN600" s="189"/>
      <c r="SSO600" s="189"/>
      <c r="SSP600" s="189"/>
      <c r="SSQ600" s="189"/>
      <c r="SSR600" s="189"/>
      <c r="SSS600" s="189"/>
      <c r="SST600" s="189"/>
      <c r="SSU600" s="189"/>
      <c r="SSV600" s="189"/>
      <c r="SSW600" s="189"/>
      <c r="SSX600" s="189"/>
      <c r="SSY600" s="189"/>
      <c r="SSZ600" s="189"/>
      <c r="STA600" s="189"/>
      <c r="STB600" s="189"/>
      <c r="STC600" s="189"/>
      <c r="STD600" s="189"/>
      <c r="STE600" s="189"/>
      <c r="STF600" s="189"/>
      <c r="STG600" s="189"/>
      <c r="STH600" s="189"/>
      <c r="STI600" s="189"/>
      <c r="STJ600" s="189"/>
      <c r="STK600" s="189"/>
      <c r="STL600" s="189"/>
      <c r="STM600" s="189"/>
      <c r="STN600" s="189"/>
      <c r="STO600" s="189"/>
      <c r="STP600" s="189"/>
      <c r="STQ600" s="189"/>
      <c r="STR600" s="189"/>
      <c r="STS600" s="189"/>
      <c r="STT600" s="189"/>
      <c r="STU600" s="189"/>
      <c r="STV600" s="189"/>
      <c r="STW600" s="189"/>
      <c r="STX600" s="189"/>
      <c r="STY600" s="189"/>
      <c r="STZ600" s="189"/>
      <c r="SUA600" s="189"/>
      <c r="SUB600" s="189"/>
      <c r="SUC600" s="189"/>
      <c r="SUD600" s="189"/>
      <c r="SUE600" s="189"/>
      <c r="SUF600" s="189"/>
      <c r="SUG600" s="189"/>
      <c r="SUH600" s="189"/>
      <c r="SUI600" s="189"/>
      <c r="SUJ600" s="189"/>
      <c r="SUK600" s="189"/>
      <c r="SUL600" s="189"/>
      <c r="SUM600" s="189"/>
      <c r="SUN600" s="189"/>
      <c r="SUO600" s="189"/>
      <c r="SUP600" s="189"/>
      <c r="SUQ600" s="189"/>
      <c r="SUR600" s="189"/>
      <c r="SUS600" s="189"/>
      <c r="SUT600" s="189"/>
      <c r="SUU600" s="189"/>
      <c r="SUV600" s="189"/>
      <c r="SUW600" s="189"/>
      <c r="SUX600" s="189"/>
      <c r="SUY600" s="189"/>
      <c r="SUZ600" s="189"/>
      <c r="SVA600" s="189"/>
      <c r="SVB600" s="189"/>
      <c r="SVC600" s="189"/>
      <c r="SVD600" s="189"/>
      <c r="SVE600" s="189"/>
      <c r="SVF600" s="189"/>
      <c r="SVG600" s="189"/>
      <c r="SVH600" s="189"/>
      <c r="SVI600" s="189"/>
      <c r="SVJ600" s="189"/>
      <c r="SVK600" s="189"/>
      <c r="SVL600" s="189"/>
      <c r="SVM600" s="189"/>
      <c r="SVN600" s="189"/>
      <c r="SVO600" s="189"/>
      <c r="SVP600" s="189"/>
      <c r="SVQ600" s="189"/>
      <c r="SVR600" s="189"/>
      <c r="SVS600" s="189"/>
      <c r="SVT600" s="189"/>
      <c r="SVU600" s="189"/>
      <c r="SVV600" s="189"/>
      <c r="SVW600" s="189"/>
      <c r="SVX600" s="189"/>
      <c r="SVY600" s="189"/>
      <c r="SVZ600" s="189"/>
      <c r="SWA600" s="189"/>
      <c r="SWB600" s="189"/>
      <c r="SWC600" s="189"/>
      <c r="SWD600" s="189"/>
      <c r="SWE600" s="189"/>
      <c r="SWF600" s="189"/>
      <c r="SWG600" s="189"/>
      <c r="SWH600" s="189"/>
      <c r="SWI600" s="189"/>
      <c r="SWJ600" s="189"/>
      <c r="SWK600" s="189"/>
      <c r="SWL600" s="189"/>
      <c r="SWM600" s="189"/>
      <c r="SWN600" s="189"/>
      <c r="SWO600" s="189"/>
      <c r="SWP600" s="189"/>
      <c r="SWQ600" s="189"/>
      <c r="SWR600" s="189"/>
      <c r="SWS600" s="189"/>
      <c r="SWT600" s="189"/>
      <c r="SWU600" s="189"/>
      <c r="SWV600" s="189"/>
      <c r="SWW600" s="189"/>
      <c r="SWX600" s="189"/>
      <c r="SWY600" s="189"/>
      <c r="SWZ600" s="189"/>
      <c r="SXA600" s="189"/>
      <c r="SXB600" s="189"/>
      <c r="SXC600" s="189"/>
      <c r="SXD600" s="189"/>
      <c r="SXE600" s="189"/>
      <c r="SXF600" s="189"/>
      <c r="SXG600" s="189"/>
      <c r="SXH600" s="189"/>
      <c r="SXI600" s="189"/>
      <c r="SXJ600" s="189"/>
      <c r="SXK600" s="189"/>
      <c r="SXL600" s="189"/>
      <c r="SXM600" s="189"/>
      <c r="SXN600" s="189"/>
      <c r="SXO600" s="189"/>
      <c r="SXP600" s="189"/>
      <c r="SXQ600" s="189"/>
      <c r="SXR600" s="189"/>
      <c r="SXS600" s="189"/>
      <c r="SXT600" s="189"/>
      <c r="SXU600" s="189"/>
      <c r="SXV600" s="189"/>
      <c r="SXW600" s="189"/>
      <c r="SXX600" s="189"/>
      <c r="SXY600" s="189"/>
      <c r="SXZ600" s="189"/>
      <c r="SYA600" s="189"/>
      <c r="SYB600" s="189"/>
      <c r="SYC600" s="189"/>
      <c r="SYD600" s="189"/>
      <c r="SYE600" s="189"/>
      <c r="SYF600" s="189"/>
      <c r="SYG600" s="189"/>
      <c r="SYH600" s="189"/>
      <c r="SYI600" s="189"/>
      <c r="SYJ600" s="189"/>
      <c r="SYK600" s="189"/>
      <c r="SYL600" s="189"/>
      <c r="SYM600" s="189"/>
      <c r="SYN600" s="189"/>
      <c r="SYO600" s="189"/>
      <c r="SYP600" s="189"/>
      <c r="SYQ600" s="189"/>
      <c r="SYR600" s="189"/>
      <c r="SYS600" s="189"/>
      <c r="SYT600" s="189"/>
      <c r="SYU600" s="189"/>
      <c r="SYV600" s="189"/>
      <c r="SYW600" s="189"/>
      <c r="SYX600" s="189"/>
      <c r="SYY600" s="189"/>
      <c r="SYZ600" s="189"/>
      <c r="SZA600" s="189"/>
      <c r="SZB600" s="189"/>
      <c r="SZC600" s="189"/>
      <c r="SZD600" s="189"/>
      <c r="SZE600" s="189"/>
      <c r="SZF600" s="189"/>
      <c r="SZG600" s="189"/>
      <c r="SZH600" s="189"/>
      <c r="SZI600" s="189"/>
      <c r="SZJ600" s="189"/>
      <c r="SZK600" s="189"/>
      <c r="SZL600" s="189"/>
      <c r="SZM600" s="189"/>
      <c r="SZN600" s="189"/>
      <c r="SZO600" s="189"/>
      <c r="SZP600" s="189"/>
      <c r="SZQ600" s="189"/>
      <c r="SZR600" s="189"/>
      <c r="SZS600" s="189"/>
      <c r="SZT600" s="189"/>
      <c r="SZU600" s="189"/>
      <c r="SZV600" s="189"/>
      <c r="SZW600" s="189"/>
      <c r="SZX600" s="189"/>
      <c r="SZY600" s="189"/>
      <c r="SZZ600" s="189"/>
      <c r="TAA600" s="189"/>
      <c r="TAB600" s="189"/>
      <c r="TAC600" s="189"/>
      <c r="TAD600" s="189"/>
      <c r="TAE600" s="189"/>
      <c r="TAF600" s="189"/>
      <c r="TAG600" s="189"/>
      <c r="TAH600" s="189"/>
      <c r="TAI600" s="189"/>
      <c r="TAJ600" s="189"/>
      <c r="TAK600" s="189"/>
      <c r="TAL600" s="189"/>
      <c r="TAM600" s="189"/>
      <c r="TAN600" s="189"/>
      <c r="TAO600" s="189"/>
      <c r="TAP600" s="189"/>
      <c r="TAQ600" s="189"/>
      <c r="TAR600" s="189"/>
      <c r="TAS600" s="189"/>
      <c r="TAT600" s="189"/>
      <c r="TAU600" s="189"/>
      <c r="TAV600" s="189"/>
      <c r="TAW600" s="189"/>
      <c r="TAX600" s="189"/>
      <c r="TAY600" s="189"/>
      <c r="TAZ600" s="189"/>
      <c r="TBA600" s="189"/>
      <c r="TBB600" s="189"/>
      <c r="TBC600" s="189"/>
      <c r="TBD600" s="189"/>
      <c r="TBE600" s="189"/>
      <c r="TBF600" s="189"/>
      <c r="TBG600" s="189"/>
      <c r="TBH600" s="189"/>
      <c r="TBI600" s="189"/>
      <c r="TBJ600" s="189"/>
      <c r="TBK600" s="189"/>
      <c r="TBL600" s="189"/>
      <c r="TBM600" s="189"/>
      <c r="TBN600" s="189"/>
      <c r="TBO600" s="189"/>
      <c r="TBP600" s="189"/>
      <c r="TBQ600" s="189"/>
      <c r="TBR600" s="189"/>
      <c r="TBS600" s="189"/>
      <c r="TBT600" s="189"/>
      <c r="TBU600" s="189"/>
      <c r="TBV600" s="189"/>
      <c r="TBW600" s="189"/>
      <c r="TBX600" s="189"/>
      <c r="TBY600" s="189"/>
      <c r="TBZ600" s="189"/>
      <c r="TCA600" s="189"/>
      <c r="TCB600" s="189"/>
      <c r="TCC600" s="189"/>
      <c r="TCD600" s="189"/>
      <c r="TCE600" s="189"/>
      <c r="TCF600" s="189"/>
      <c r="TCG600" s="189"/>
      <c r="TCH600" s="189"/>
      <c r="TCI600" s="189"/>
      <c r="TCJ600" s="189"/>
      <c r="TCK600" s="189"/>
      <c r="TCL600" s="189"/>
      <c r="TCM600" s="189"/>
      <c r="TCN600" s="189"/>
      <c r="TCO600" s="189"/>
      <c r="TCP600" s="189"/>
      <c r="TCQ600" s="189"/>
      <c r="TCR600" s="189"/>
      <c r="TCS600" s="189"/>
      <c r="TCT600" s="189"/>
      <c r="TCU600" s="189"/>
      <c r="TCV600" s="189"/>
      <c r="TCW600" s="189"/>
      <c r="TCX600" s="189"/>
      <c r="TCY600" s="189"/>
      <c r="TCZ600" s="189"/>
      <c r="TDA600" s="189"/>
      <c r="TDB600" s="189"/>
      <c r="TDC600" s="189"/>
      <c r="TDD600" s="189"/>
      <c r="TDE600" s="189"/>
      <c r="TDF600" s="189"/>
      <c r="TDG600" s="189"/>
      <c r="TDH600" s="189"/>
      <c r="TDI600" s="189"/>
      <c r="TDJ600" s="189"/>
      <c r="TDK600" s="189"/>
      <c r="TDL600" s="189"/>
      <c r="TDM600" s="189"/>
      <c r="TDN600" s="189"/>
      <c r="TDO600" s="189"/>
      <c r="TDP600" s="189"/>
      <c r="TDQ600" s="189"/>
      <c r="TDR600" s="189"/>
      <c r="TDS600" s="189"/>
      <c r="TDT600" s="189"/>
      <c r="TDU600" s="189"/>
      <c r="TDV600" s="189"/>
      <c r="TDW600" s="189"/>
      <c r="TDX600" s="189"/>
      <c r="TDY600" s="189"/>
      <c r="TDZ600" s="189"/>
      <c r="TEA600" s="189"/>
      <c r="TEB600" s="189"/>
      <c r="TEC600" s="189"/>
      <c r="TED600" s="189"/>
      <c r="TEE600" s="189"/>
      <c r="TEF600" s="189"/>
      <c r="TEG600" s="189"/>
      <c r="TEH600" s="189"/>
      <c r="TEI600" s="189"/>
      <c r="TEJ600" s="189"/>
      <c r="TEK600" s="189"/>
      <c r="TEL600" s="189"/>
      <c r="TEM600" s="189"/>
      <c r="TEN600" s="189"/>
      <c r="TEO600" s="189"/>
      <c r="TEP600" s="189"/>
      <c r="TEQ600" s="189"/>
      <c r="TER600" s="189"/>
      <c r="TES600" s="189"/>
      <c r="TET600" s="189"/>
      <c r="TEU600" s="189"/>
      <c r="TEV600" s="189"/>
      <c r="TEW600" s="189"/>
      <c r="TEX600" s="189"/>
      <c r="TEY600" s="189"/>
      <c r="TEZ600" s="189"/>
      <c r="TFA600" s="189"/>
      <c r="TFB600" s="189"/>
      <c r="TFC600" s="189"/>
      <c r="TFD600" s="189"/>
      <c r="TFE600" s="189"/>
      <c r="TFF600" s="189"/>
      <c r="TFG600" s="189"/>
      <c r="TFH600" s="189"/>
      <c r="TFI600" s="189"/>
      <c r="TFJ600" s="189"/>
      <c r="TFK600" s="189"/>
      <c r="TFL600" s="189"/>
      <c r="TFM600" s="189"/>
      <c r="TFN600" s="189"/>
      <c r="TFO600" s="189"/>
      <c r="TFP600" s="189"/>
      <c r="TFQ600" s="189"/>
      <c r="TFR600" s="189"/>
      <c r="TFS600" s="189"/>
      <c r="TFT600" s="189"/>
      <c r="TFU600" s="189"/>
      <c r="TFV600" s="189"/>
      <c r="TFW600" s="189"/>
      <c r="TFX600" s="189"/>
      <c r="TFY600" s="189"/>
      <c r="TFZ600" s="189"/>
      <c r="TGA600" s="189"/>
      <c r="TGB600" s="189"/>
      <c r="TGC600" s="189"/>
      <c r="TGD600" s="189"/>
      <c r="TGE600" s="189"/>
      <c r="TGF600" s="189"/>
      <c r="TGG600" s="189"/>
      <c r="TGH600" s="189"/>
      <c r="TGI600" s="189"/>
      <c r="TGJ600" s="189"/>
      <c r="TGK600" s="189"/>
      <c r="TGL600" s="189"/>
      <c r="TGM600" s="189"/>
      <c r="TGN600" s="189"/>
      <c r="TGO600" s="189"/>
      <c r="TGP600" s="189"/>
      <c r="TGQ600" s="189"/>
      <c r="TGR600" s="189"/>
      <c r="TGS600" s="189"/>
      <c r="TGT600" s="189"/>
      <c r="TGU600" s="189"/>
      <c r="TGV600" s="189"/>
      <c r="TGW600" s="189"/>
      <c r="TGX600" s="189"/>
      <c r="TGY600" s="189"/>
      <c r="TGZ600" s="189"/>
      <c r="THA600" s="189"/>
      <c r="THB600" s="189"/>
      <c r="THC600" s="189"/>
      <c r="THD600" s="189"/>
      <c r="THE600" s="189"/>
      <c r="THF600" s="189"/>
      <c r="THG600" s="189"/>
      <c r="THH600" s="189"/>
      <c r="THI600" s="189"/>
      <c r="THJ600" s="189"/>
      <c r="THK600" s="189"/>
      <c r="THL600" s="189"/>
      <c r="THM600" s="189"/>
      <c r="THN600" s="189"/>
      <c r="THO600" s="189"/>
      <c r="THP600" s="189"/>
      <c r="THQ600" s="189"/>
      <c r="THR600" s="189"/>
      <c r="THS600" s="189"/>
      <c r="THT600" s="189"/>
      <c r="THU600" s="189"/>
      <c r="THV600" s="189"/>
      <c r="THW600" s="189"/>
      <c r="THX600" s="189"/>
      <c r="THY600" s="189"/>
      <c r="THZ600" s="189"/>
      <c r="TIA600" s="189"/>
      <c r="TIB600" s="189"/>
      <c r="TIC600" s="189"/>
      <c r="TID600" s="189"/>
      <c r="TIE600" s="189"/>
      <c r="TIF600" s="189"/>
      <c r="TIG600" s="189"/>
      <c r="TIH600" s="189"/>
      <c r="TII600" s="189"/>
      <c r="TIJ600" s="189"/>
      <c r="TIK600" s="189"/>
      <c r="TIL600" s="189"/>
      <c r="TIM600" s="189"/>
      <c r="TIN600" s="189"/>
      <c r="TIO600" s="189"/>
      <c r="TIP600" s="189"/>
      <c r="TIQ600" s="189"/>
      <c r="TIR600" s="189"/>
      <c r="TIS600" s="189"/>
      <c r="TIT600" s="189"/>
      <c r="TIU600" s="189"/>
      <c r="TIV600" s="189"/>
      <c r="TIW600" s="189"/>
      <c r="TIX600" s="189"/>
      <c r="TIY600" s="189"/>
      <c r="TIZ600" s="189"/>
      <c r="TJA600" s="189"/>
      <c r="TJB600" s="189"/>
      <c r="TJC600" s="189"/>
      <c r="TJD600" s="189"/>
      <c r="TJE600" s="189"/>
      <c r="TJF600" s="189"/>
      <c r="TJG600" s="189"/>
      <c r="TJH600" s="189"/>
      <c r="TJI600" s="189"/>
      <c r="TJJ600" s="189"/>
      <c r="TJK600" s="189"/>
      <c r="TJL600" s="189"/>
      <c r="TJM600" s="189"/>
      <c r="TJN600" s="189"/>
      <c r="TJO600" s="189"/>
      <c r="TJP600" s="189"/>
      <c r="TJQ600" s="189"/>
      <c r="TJR600" s="189"/>
      <c r="TJS600" s="189"/>
      <c r="TJT600" s="189"/>
      <c r="TJU600" s="189"/>
      <c r="TJV600" s="189"/>
      <c r="TJW600" s="189"/>
      <c r="TJX600" s="189"/>
      <c r="TJY600" s="189"/>
      <c r="TJZ600" s="189"/>
      <c r="TKA600" s="189"/>
      <c r="TKB600" s="189"/>
      <c r="TKC600" s="189"/>
      <c r="TKD600" s="189"/>
      <c r="TKE600" s="189"/>
      <c r="TKF600" s="189"/>
      <c r="TKG600" s="189"/>
      <c r="TKH600" s="189"/>
      <c r="TKI600" s="189"/>
      <c r="TKJ600" s="189"/>
      <c r="TKK600" s="189"/>
      <c r="TKL600" s="189"/>
      <c r="TKM600" s="189"/>
      <c r="TKN600" s="189"/>
      <c r="TKO600" s="189"/>
      <c r="TKP600" s="189"/>
      <c r="TKQ600" s="189"/>
      <c r="TKR600" s="189"/>
      <c r="TKS600" s="189"/>
      <c r="TKT600" s="189"/>
      <c r="TKU600" s="189"/>
      <c r="TKV600" s="189"/>
      <c r="TKW600" s="189"/>
      <c r="TKX600" s="189"/>
      <c r="TKY600" s="189"/>
      <c r="TKZ600" s="189"/>
      <c r="TLA600" s="189"/>
      <c r="TLB600" s="189"/>
      <c r="TLC600" s="189"/>
      <c r="TLD600" s="189"/>
      <c r="TLE600" s="189"/>
      <c r="TLF600" s="189"/>
      <c r="TLG600" s="189"/>
      <c r="TLH600" s="189"/>
      <c r="TLI600" s="189"/>
      <c r="TLJ600" s="189"/>
      <c r="TLK600" s="189"/>
      <c r="TLL600" s="189"/>
      <c r="TLM600" s="189"/>
      <c r="TLN600" s="189"/>
      <c r="TLO600" s="189"/>
      <c r="TLP600" s="189"/>
      <c r="TLQ600" s="189"/>
      <c r="TLR600" s="189"/>
      <c r="TLS600" s="189"/>
      <c r="TLT600" s="189"/>
      <c r="TLU600" s="189"/>
      <c r="TLV600" s="189"/>
      <c r="TLW600" s="189"/>
      <c r="TLX600" s="189"/>
      <c r="TLY600" s="189"/>
      <c r="TLZ600" s="189"/>
      <c r="TMA600" s="189"/>
      <c r="TMB600" s="189"/>
      <c r="TMC600" s="189"/>
      <c r="TMD600" s="189"/>
      <c r="TME600" s="189"/>
      <c r="TMF600" s="189"/>
      <c r="TMG600" s="189"/>
      <c r="TMH600" s="189"/>
      <c r="TMI600" s="189"/>
      <c r="TMJ600" s="189"/>
      <c r="TMK600" s="189"/>
      <c r="TML600" s="189"/>
      <c r="TMM600" s="189"/>
      <c r="TMN600" s="189"/>
      <c r="TMO600" s="189"/>
      <c r="TMP600" s="189"/>
      <c r="TMQ600" s="189"/>
      <c r="TMR600" s="189"/>
      <c r="TMS600" s="189"/>
      <c r="TMT600" s="189"/>
      <c r="TMU600" s="189"/>
      <c r="TMV600" s="189"/>
      <c r="TMW600" s="189"/>
      <c r="TMX600" s="189"/>
      <c r="TMY600" s="189"/>
      <c r="TMZ600" s="189"/>
      <c r="TNA600" s="189"/>
      <c r="TNB600" s="189"/>
      <c r="TNC600" s="189"/>
      <c r="TND600" s="189"/>
      <c r="TNE600" s="189"/>
      <c r="TNF600" s="189"/>
      <c r="TNG600" s="189"/>
      <c r="TNH600" s="189"/>
      <c r="TNI600" s="189"/>
      <c r="TNJ600" s="189"/>
      <c r="TNK600" s="189"/>
      <c r="TNL600" s="189"/>
      <c r="TNM600" s="189"/>
      <c r="TNN600" s="189"/>
      <c r="TNO600" s="189"/>
      <c r="TNP600" s="189"/>
      <c r="TNQ600" s="189"/>
      <c r="TNR600" s="189"/>
      <c r="TNS600" s="189"/>
      <c r="TNT600" s="189"/>
      <c r="TNU600" s="189"/>
      <c r="TNV600" s="189"/>
      <c r="TNW600" s="189"/>
      <c r="TNX600" s="189"/>
      <c r="TNY600" s="189"/>
      <c r="TNZ600" s="189"/>
      <c r="TOA600" s="189"/>
      <c r="TOB600" s="189"/>
      <c r="TOC600" s="189"/>
      <c r="TOD600" s="189"/>
      <c r="TOE600" s="189"/>
      <c r="TOF600" s="189"/>
      <c r="TOG600" s="189"/>
      <c r="TOH600" s="189"/>
      <c r="TOI600" s="189"/>
      <c r="TOJ600" s="189"/>
      <c r="TOK600" s="189"/>
      <c r="TOL600" s="189"/>
      <c r="TOM600" s="189"/>
      <c r="TON600" s="189"/>
      <c r="TOO600" s="189"/>
      <c r="TOP600" s="189"/>
      <c r="TOQ600" s="189"/>
      <c r="TOR600" s="189"/>
      <c r="TOS600" s="189"/>
      <c r="TOT600" s="189"/>
      <c r="TOU600" s="189"/>
      <c r="TOV600" s="189"/>
      <c r="TOW600" s="189"/>
      <c r="TOX600" s="189"/>
      <c r="TOY600" s="189"/>
      <c r="TOZ600" s="189"/>
      <c r="TPA600" s="189"/>
      <c r="TPB600" s="189"/>
      <c r="TPC600" s="189"/>
      <c r="TPD600" s="189"/>
      <c r="TPE600" s="189"/>
      <c r="TPF600" s="189"/>
      <c r="TPG600" s="189"/>
      <c r="TPH600" s="189"/>
      <c r="TPI600" s="189"/>
      <c r="TPJ600" s="189"/>
      <c r="TPK600" s="189"/>
      <c r="TPL600" s="189"/>
      <c r="TPM600" s="189"/>
      <c r="TPN600" s="189"/>
      <c r="TPO600" s="189"/>
      <c r="TPP600" s="189"/>
      <c r="TPQ600" s="189"/>
      <c r="TPR600" s="189"/>
      <c r="TPS600" s="189"/>
      <c r="TPT600" s="189"/>
      <c r="TPU600" s="189"/>
      <c r="TPV600" s="189"/>
      <c r="TPW600" s="189"/>
      <c r="TPX600" s="189"/>
      <c r="TPY600" s="189"/>
      <c r="TPZ600" s="189"/>
      <c r="TQA600" s="189"/>
      <c r="TQB600" s="189"/>
      <c r="TQC600" s="189"/>
      <c r="TQD600" s="189"/>
      <c r="TQE600" s="189"/>
      <c r="TQF600" s="189"/>
      <c r="TQG600" s="189"/>
      <c r="TQH600" s="189"/>
      <c r="TQI600" s="189"/>
      <c r="TQJ600" s="189"/>
      <c r="TQK600" s="189"/>
      <c r="TQL600" s="189"/>
      <c r="TQM600" s="189"/>
      <c r="TQN600" s="189"/>
      <c r="TQO600" s="189"/>
      <c r="TQP600" s="189"/>
      <c r="TQQ600" s="189"/>
      <c r="TQR600" s="189"/>
      <c r="TQS600" s="189"/>
      <c r="TQT600" s="189"/>
      <c r="TQU600" s="189"/>
      <c r="TQV600" s="189"/>
      <c r="TQW600" s="189"/>
      <c r="TQX600" s="189"/>
      <c r="TQY600" s="189"/>
      <c r="TQZ600" s="189"/>
      <c r="TRA600" s="189"/>
      <c r="TRB600" s="189"/>
      <c r="TRC600" s="189"/>
      <c r="TRD600" s="189"/>
      <c r="TRE600" s="189"/>
      <c r="TRF600" s="189"/>
      <c r="TRG600" s="189"/>
      <c r="TRH600" s="189"/>
      <c r="TRI600" s="189"/>
      <c r="TRJ600" s="189"/>
      <c r="TRK600" s="189"/>
      <c r="TRL600" s="189"/>
      <c r="TRM600" s="189"/>
      <c r="TRN600" s="189"/>
      <c r="TRO600" s="189"/>
      <c r="TRP600" s="189"/>
      <c r="TRQ600" s="189"/>
      <c r="TRR600" s="189"/>
      <c r="TRS600" s="189"/>
      <c r="TRT600" s="189"/>
      <c r="TRU600" s="189"/>
      <c r="TRV600" s="189"/>
      <c r="TRW600" s="189"/>
      <c r="TRX600" s="189"/>
      <c r="TRY600" s="189"/>
      <c r="TRZ600" s="189"/>
      <c r="TSA600" s="189"/>
      <c r="TSB600" s="189"/>
      <c r="TSC600" s="189"/>
      <c r="TSD600" s="189"/>
      <c r="TSE600" s="189"/>
      <c r="TSF600" s="189"/>
      <c r="TSG600" s="189"/>
      <c r="TSH600" s="189"/>
      <c r="TSI600" s="189"/>
      <c r="TSJ600" s="189"/>
      <c r="TSK600" s="189"/>
      <c r="TSL600" s="189"/>
      <c r="TSM600" s="189"/>
      <c r="TSN600" s="189"/>
      <c r="TSO600" s="189"/>
      <c r="TSP600" s="189"/>
      <c r="TSQ600" s="189"/>
      <c r="TSR600" s="189"/>
      <c r="TSS600" s="189"/>
      <c r="TST600" s="189"/>
      <c r="TSU600" s="189"/>
      <c r="TSV600" s="189"/>
      <c r="TSW600" s="189"/>
      <c r="TSX600" s="189"/>
      <c r="TSY600" s="189"/>
      <c r="TSZ600" s="189"/>
      <c r="TTA600" s="189"/>
      <c r="TTB600" s="189"/>
      <c r="TTC600" s="189"/>
      <c r="TTD600" s="189"/>
      <c r="TTE600" s="189"/>
      <c r="TTF600" s="189"/>
      <c r="TTG600" s="189"/>
      <c r="TTH600" s="189"/>
      <c r="TTI600" s="189"/>
      <c r="TTJ600" s="189"/>
      <c r="TTK600" s="189"/>
      <c r="TTL600" s="189"/>
      <c r="TTM600" s="189"/>
      <c r="TTN600" s="189"/>
      <c r="TTO600" s="189"/>
      <c r="TTP600" s="189"/>
      <c r="TTQ600" s="189"/>
      <c r="TTR600" s="189"/>
      <c r="TTS600" s="189"/>
      <c r="TTT600" s="189"/>
      <c r="TTU600" s="189"/>
      <c r="TTV600" s="189"/>
      <c r="TTW600" s="189"/>
      <c r="TTX600" s="189"/>
      <c r="TTY600" s="189"/>
      <c r="TTZ600" s="189"/>
      <c r="TUA600" s="189"/>
      <c r="TUB600" s="189"/>
      <c r="TUC600" s="189"/>
      <c r="TUD600" s="189"/>
      <c r="TUE600" s="189"/>
      <c r="TUF600" s="189"/>
      <c r="TUG600" s="189"/>
      <c r="TUH600" s="189"/>
      <c r="TUI600" s="189"/>
      <c r="TUJ600" s="189"/>
      <c r="TUK600" s="189"/>
      <c r="TUL600" s="189"/>
      <c r="TUM600" s="189"/>
      <c r="TUN600" s="189"/>
      <c r="TUO600" s="189"/>
      <c r="TUP600" s="189"/>
      <c r="TUQ600" s="189"/>
      <c r="TUR600" s="189"/>
      <c r="TUS600" s="189"/>
      <c r="TUT600" s="189"/>
      <c r="TUU600" s="189"/>
      <c r="TUV600" s="189"/>
      <c r="TUW600" s="189"/>
      <c r="TUX600" s="189"/>
      <c r="TUY600" s="189"/>
      <c r="TUZ600" s="189"/>
      <c r="TVA600" s="189"/>
      <c r="TVB600" s="189"/>
      <c r="TVC600" s="189"/>
      <c r="TVD600" s="189"/>
      <c r="TVE600" s="189"/>
      <c r="TVF600" s="189"/>
      <c r="TVG600" s="189"/>
      <c r="TVH600" s="189"/>
      <c r="TVI600" s="189"/>
      <c r="TVJ600" s="189"/>
      <c r="TVK600" s="189"/>
      <c r="TVL600" s="189"/>
      <c r="TVM600" s="189"/>
      <c r="TVN600" s="189"/>
      <c r="TVO600" s="189"/>
      <c r="TVP600" s="189"/>
      <c r="TVQ600" s="189"/>
      <c r="TVR600" s="189"/>
      <c r="TVS600" s="189"/>
      <c r="TVT600" s="189"/>
      <c r="TVU600" s="189"/>
      <c r="TVV600" s="189"/>
      <c r="TVW600" s="189"/>
      <c r="TVX600" s="189"/>
      <c r="TVY600" s="189"/>
      <c r="TVZ600" s="189"/>
      <c r="TWA600" s="189"/>
      <c r="TWB600" s="189"/>
      <c r="TWC600" s="189"/>
      <c r="TWD600" s="189"/>
      <c r="TWE600" s="189"/>
      <c r="TWF600" s="189"/>
      <c r="TWG600" s="189"/>
      <c r="TWH600" s="189"/>
      <c r="TWI600" s="189"/>
      <c r="TWJ600" s="189"/>
      <c r="TWK600" s="189"/>
      <c r="TWL600" s="189"/>
      <c r="TWM600" s="189"/>
      <c r="TWN600" s="189"/>
      <c r="TWO600" s="189"/>
      <c r="TWP600" s="189"/>
      <c r="TWQ600" s="189"/>
      <c r="TWR600" s="189"/>
      <c r="TWS600" s="189"/>
      <c r="TWT600" s="189"/>
      <c r="TWU600" s="189"/>
      <c r="TWV600" s="189"/>
      <c r="TWW600" s="189"/>
      <c r="TWX600" s="189"/>
      <c r="TWY600" s="189"/>
      <c r="TWZ600" s="189"/>
      <c r="TXA600" s="189"/>
      <c r="TXB600" s="189"/>
      <c r="TXC600" s="189"/>
      <c r="TXD600" s="189"/>
      <c r="TXE600" s="189"/>
      <c r="TXF600" s="189"/>
      <c r="TXG600" s="189"/>
      <c r="TXH600" s="189"/>
      <c r="TXI600" s="189"/>
      <c r="TXJ600" s="189"/>
      <c r="TXK600" s="189"/>
      <c r="TXL600" s="189"/>
      <c r="TXM600" s="189"/>
      <c r="TXN600" s="189"/>
      <c r="TXO600" s="189"/>
      <c r="TXP600" s="189"/>
      <c r="TXQ600" s="189"/>
      <c r="TXR600" s="189"/>
      <c r="TXS600" s="189"/>
      <c r="TXT600" s="189"/>
      <c r="TXU600" s="189"/>
      <c r="TXV600" s="189"/>
      <c r="TXW600" s="189"/>
      <c r="TXX600" s="189"/>
      <c r="TXY600" s="189"/>
      <c r="TXZ600" s="189"/>
      <c r="TYA600" s="189"/>
      <c r="TYB600" s="189"/>
      <c r="TYC600" s="189"/>
      <c r="TYD600" s="189"/>
      <c r="TYE600" s="189"/>
      <c r="TYF600" s="189"/>
      <c r="TYG600" s="189"/>
      <c r="TYH600" s="189"/>
      <c r="TYI600" s="189"/>
      <c r="TYJ600" s="189"/>
      <c r="TYK600" s="189"/>
      <c r="TYL600" s="189"/>
      <c r="TYM600" s="189"/>
      <c r="TYN600" s="189"/>
      <c r="TYO600" s="189"/>
      <c r="TYP600" s="189"/>
      <c r="TYQ600" s="189"/>
      <c r="TYR600" s="189"/>
      <c r="TYS600" s="189"/>
      <c r="TYT600" s="189"/>
      <c r="TYU600" s="189"/>
      <c r="TYV600" s="189"/>
      <c r="TYW600" s="189"/>
      <c r="TYX600" s="189"/>
      <c r="TYY600" s="189"/>
      <c r="TYZ600" s="189"/>
      <c r="TZA600" s="189"/>
      <c r="TZB600" s="189"/>
      <c r="TZC600" s="189"/>
      <c r="TZD600" s="189"/>
      <c r="TZE600" s="189"/>
      <c r="TZF600" s="189"/>
      <c r="TZG600" s="189"/>
      <c r="TZH600" s="189"/>
      <c r="TZI600" s="189"/>
      <c r="TZJ600" s="189"/>
      <c r="TZK600" s="189"/>
      <c r="TZL600" s="189"/>
      <c r="TZM600" s="189"/>
      <c r="TZN600" s="189"/>
      <c r="TZO600" s="189"/>
      <c r="TZP600" s="189"/>
      <c r="TZQ600" s="189"/>
      <c r="TZR600" s="189"/>
      <c r="TZS600" s="189"/>
      <c r="TZT600" s="189"/>
      <c r="TZU600" s="189"/>
      <c r="TZV600" s="189"/>
      <c r="TZW600" s="189"/>
      <c r="TZX600" s="189"/>
      <c r="TZY600" s="189"/>
      <c r="TZZ600" s="189"/>
      <c r="UAA600" s="189"/>
      <c r="UAB600" s="189"/>
      <c r="UAC600" s="189"/>
      <c r="UAD600" s="189"/>
      <c r="UAE600" s="189"/>
      <c r="UAF600" s="189"/>
      <c r="UAG600" s="189"/>
      <c r="UAH600" s="189"/>
      <c r="UAI600" s="189"/>
      <c r="UAJ600" s="189"/>
      <c r="UAK600" s="189"/>
      <c r="UAL600" s="189"/>
      <c r="UAM600" s="189"/>
      <c r="UAN600" s="189"/>
      <c r="UAO600" s="189"/>
      <c r="UAP600" s="189"/>
      <c r="UAQ600" s="189"/>
      <c r="UAR600" s="189"/>
      <c r="UAS600" s="189"/>
      <c r="UAT600" s="189"/>
      <c r="UAU600" s="189"/>
      <c r="UAV600" s="189"/>
      <c r="UAW600" s="189"/>
      <c r="UAX600" s="189"/>
      <c r="UAY600" s="189"/>
      <c r="UAZ600" s="189"/>
      <c r="UBA600" s="189"/>
      <c r="UBB600" s="189"/>
      <c r="UBC600" s="189"/>
      <c r="UBD600" s="189"/>
      <c r="UBE600" s="189"/>
      <c r="UBF600" s="189"/>
      <c r="UBG600" s="189"/>
      <c r="UBH600" s="189"/>
      <c r="UBI600" s="189"/>
      <c r="UBJ600" s="189"/>
      <c r="UBK600" s="189"/>
      <c r="UBL600" s="189"/>
      <c r="UBM600" s="189"/>
      <c r="UBN600" s="189"/>
      <c r="UBO600" s="189"/>
      <c r="UBP600" s="189"/>
      <c r="UBQ600" s="189"/>
      <c r="UBR600" s="189"/>
      <c r="UBS600" s="189"/>
      <c r="UBT600" s="189"/>
      <c r="UBU600" s="189"/>
      <c r="UBV600" s="189"/>
      <c r="UBW600" s="189"/>
      <c r="UBX600" s="189"/>
      <c r="UBY600" s="189"/>
      <c r="UBZ600" s="189"/>
      <c r="UCA600" s="189"/>
      <c r="UCB600" s="189"/>
      <c r="UCC600" s="189"/>
      <c r="UCD600" s="189"/>
      <c r="UCE600" s="189"/>
      <c r="UCF600" s="189"/>
      <c r="UCG600" s="189"/>
      <c r="UCH600" s="189"/>
      <c r="UCI600" s="189"/>
      <c r="UCJ600" s="189"/>
      <c r="UCK600" s="189"/>
      <c r="UCL600" s="189"/>
      <c r="UCM600" s="189"/>
      <c r="UCN600" s="189"/>
      <c r="UCO600" s="189"/>
      <c r="UCP600" s="189"/>
      <c r="UCQ600" s="189"/>
      <c r="UCR600" s="189"/>
      <c r="UCS600" s="189"/>
      <c r="UCT600" s="189"/>
      <c r="UCU600" s="189"/>
      <c r="UCV600" s="189"/>
      <c r="UCW600" s="189"/>
      <c r="UCX600" s="189"/>
      <c r="UCY600" s="189"/>
      <c r="UCZ600" s="189"/>
      <c r="UDA600" s="189"/>
      <c r="UDB600" s="189"/>
      <c r="UDC600" s="189"/>
      <c r="UDD600" s="189"/>
      <c r="UDE600" s="189"/>
      <c r="UDF600" s="189"/>
      <c r="UDG600" s="189"/>
      <c r="UDH600" s="189"/>
      <c r="UDI600" s="189"/>
      <c r="UDJ600" s="189"/>
      <c r="UDK600" s="189"/>
      <c r="UDL600" s="189"/>
      <c r="UDM600" s="189"/>
      <c r="UDN600" s="189"/>
      <c r="UDO600" s="189"/>
      <c r="UDP600" s="189"/>
      <c r="UDQ600" s="189"/>
      <c r="UDR600" s="189"/>
      <c r="UDS600" s="189"/>
      <c r="UDT600" s="189"/>
      <c r="UDU600" s="189"/>
      <c r="UDV600" s="189"/>
      <c r="UDW600" s="189"/>
      <c r="UDX600" s="189"/>
      <c r="UDY600" s="189"/>
      <c r="UDZ600" s="189"/>
      <c r="UEA600" s="189"/>
      <c r="UEB600" s="189"/>
      <c r="UEC600" s="189"/>
      <c r="UED600" s="189"/>
      <c r="UEE600" s="189"/>
      <c r="UEF600" s="189"/>
      <c r="UEG600" s="189"/>
      <c r="UEH600" s="189"/>
      <c r="UEI600" s="189"/>
      <c r="UEJ600" s="189"/>
      <c r="UEK600" s="189"/>
      <c r="UEL600" s="189"/>
      <c r="UEM600" s="189"/>
      <c r="UEN600" s="189"/>
      <c r="UEO600" s="189"/>
      <c r="UEP600" s="189"/>
      <c r="UEQ600" s="189"/>
      <c r="UER600" s="189"/>
      <c r="UES600" s="189"/>
      <c r="UET600" s="189"/>
      <c r="UEU600" s="189"/>
      <c r="UEV600" s="189"/>
      <c r="UEW600" s="189"/>
      <c r="UEX600" s="189"/>
      <c r="UEY600" s="189"/>
      <c r="UEZ600" s="189"/>
      <c r="UFA600" s="189"/>
      <c r="UFB600" s="189"/>
      <c r="UFC600" s="189"/>
      <c r="UFD600" s="189"/>
      <c r="UFE600" s="189"/>
      <c r="UFF600" s="189"/>
      <c r="UFG600" s="189"/>
      <c r="UFH600" s="189"/>
      <c r="UFI600" s="189"/>
      <c r="UFJ600" s="189"/>
      <c r="UFK600" s="189"/>
      <c r="UFL600" s="189"/>
      <c r="UFM600" s="189"/>
      <c r="UFN600" s="189"/>
      <c r="UFO600" s="189"/>
      <c r="UFP600" s="189"/>
      <c r="UFQ600" s="189"/>
      <c r="UFR600" s="189"/>
      <c r="UFS600" s="189"/>
      <c r="UFT600" s="189"/>
      <c r="UFU600" s="189"/>
      <c r="UFV600" s="189"/>
      <c r="UFW600" s="189"/>
      <c r="UFX600" s="189"/>
      <c r="UFY600" s="189"/>
      <c r="UFZ600" s="189"/>
      <c r="UGA600" s="189"/>
      <c r="UGB600" s="189"/>
      <c r="UGC600" s="189"/>
      <c r="UGD600" s="189"/>
      <c r="UGE600" s="189"/>
      <c r="UGF600" s="189"/>
      <c r="UGG600" s="189"/>
      <c r="UGH600" s="189"/>
      <c r="UGI600" s="189"/>
      <c r="UGJ600" s="189"/>
      <c r="UGK600" s="189"/>
      <c r="UGL600" s="189"/>
      <c r="UGM600" s="189"/>
      <c r="UGN600" s="189"/>
      <c r="UGO600" s="189"/>
      <c r="UGP600" s="189"/>
      <c r="UGQ600" s="189"/>
      <c r="UGR600" s="189"/>
      <c r="UGS600" s="189"/>
      <c r="UGT600" s="189"/>
      <c r="UGU600" s="189"/>
      <c r="UGV600" s="189"/>
      <c r="UGW600" s="189"/>
      <c r="UGX600" s="189"/>
      <c r="UGY600" s="189"/>
      <c r="UGZ600" s="189"/>
      <c r="UHA600" s="189"/>
      <c r="UHB600" s="189"/>
      <c r="UHC600" s="189"/>
      <c r="UHD600" s="189"/>
      <c r="UHE600" s="189"/>
      <c r="UHF600" s="189"/>
      <c r="UHG600" s="189"/>
      <c r="UHH600" s="189"/>
      <c r="UHI600" s="189"/>
      <c r="UHJ600" s="189"/>
      <c r="UHK600" s="189"/>
      <c r="UHL600" s="189"/>
      <c r="UHM600" s="189"/>
      <c r="UHN600" s="189"/>
      <c r="UHO600" s="189"/>
      <c r="UHP600" s="189"/>
      <c r="UHQ600" s="189"/>
      <c r="UHR600" s="189"/>
      <c r="UHS600" s="189"/>
      <c r="UHT600" s="189"/>
      <c r="UHU600" s="189"/>
      <c r="UHV600" s="189"/>
      <c r="UHW600" s="189"/>
      <c r="UHX600" s="189"/>
      <c r="UHY600" s="189"/>
      <c r="UHZ600" s="189"/>
      <c r="UIA600" s="189"/>
      <c r="UIB600" s="189"/>
      <c r="UIC600" s="189"/>
      <c r="UID600" s="189"/>
      <c r="UIE600" s="189"/>
      <c r="UIF600" s="189"/>
      <c r="UIG600" s="189"/>
      <c r="UIH600" s="189"/>
      <c r="UII600" s="189"/>
      <c r="UIJ600" s="189"/>
      <c r="UIK600" s="189"/>
      <c r="UIL600" s="189"/>
      <c r="UIM600" s="189"/>
      <c r="UIN600" s="189"/>
      <c r="UIO600" s="189"/>
      <c r="UIP600" s="189"/>
      <c r="UIQ600" s="189"/>
      <c r="UIR600" s="189"/>
      <c r="UIS600" s="189"/>
      <c r="UIT600" s="189"/>
      <c r="UIU600" s="189"/>
      <c r="UIV600" s="189"/>
      <c r="UIW600" s="189"/>
      <c r="UIX600" s="189"/>
      <c r="UIY600" s="189"/>
      <c r="UIZ600" s="189"/>
      <c r="UJA600" s="189"/>
      <c r="UJB600" s="189"/>
      <c r="UJC600" s="189"/>
      <c r="UJD600" s="189"/>
      <c r="UJE600" s="189"/>
      <c r="UJF600" s="189"/>
      <c r="UJG600" s="189"/>
      <c r="UJH600" s="189"/>
      <c r="UJI600" s="189"/>
      <c r="UJJ600" s="189"/>
      <c r="UJK600" s="189"/>
      <c r="UJL600" s="189"/>
      <c r="UJM600" s="189"/>
      <c r="UJN600" s="189"/>
      <c r="UJO600" s="189"/>
      <c r="UJP600" s="189"/>
      <c r="UJQ600" s="189"/>
      <c r="UJR600" s="189"/>
      <c r="UJS600" s="189"/>
      <c r="UJT600" s="189"/>
      <c r="UJU600" s="189"/>
      <c r="UJV600" s="189"/>
      <c r="UJW600" s="189"/>
      <c r="UJX600" s="189"/>
      <c r="UJY600" s="189"/>
      <c r="UJZ600" s="189"/>
      <c r="UKA600" s="189"/>
      <c r="UKB600" s="189"/>
      <c r="UKC600" s="189"/>
      <c r="UKD600" s="189"/>
      <c r="UKE600" s="189"/>
      <c r="UKF600" s="189"/>
      <c r="UKG600" s="189"/>
      <c r="UKH600" s="189"/>
      <c r="UKI600" s="189"/>
      <c r="UKJ600" s="189"/>
      <c r="UKK600" s="189"/>
      <c r="UKL600" s="189"/>
      <c r="UKM600" s="189"/>
      <c r="UKN600" s="189"/>
      <c r="UKO600" s="189"/>
      <c r="UKP600" s="189"/>
      <c r="UKQ600" s="189"/>
      <c r="UKR600" s="189"/>
      <c r="UKS600" s="189"/>
      <c r="UKT600" s="189"/>
      <c r="UKU600" s="189"/>
      <c r="UKV600" s="189"/>
      <c r="UKW600" s="189"/>
      <c r="UKX600" s="189"/>
      <c r="UKY600" s="189"/>
      <c r="UKZ600" s="189"/>
      <c r="ULA600" s="189"/>
      <c r="ULB600" s="189"/>
      <c r="ULC600" s="189"/>
      <c r="ULD600" s="189"/>
      <c r="ULE600" s="189"/>
      <c r="ULF600" s="189"/>
      <c r="ULG600" s="189"/>
      <c r="ULH600" s="189"/>
      <c r="ULI600" s="189"/>
      <c r="ULJ600" s="189"/>
      <c r="ULK600" s="189"/>
      <c r="ULL600" s="189"/>
      <c r="ULM600" s="189"/>
      <c r="ULN600" s="189"/>
      <c r="ULO600" s="189"/>
      <c r="ULP600" s="189"/>
      <c r="ULQ600" s="189"/>
      <c r="ULR600" s="189"/>
      <c r="ULS600" s="189"/>
      <c r="ULT600" s="189"/>
      <c r="ULU600" s="189"/>
      <c r="ULV600" s="189"/>
      <c r="ULW600" s="189"/>
      <c r="ULX600" s="189"/>
      <c r="ULY600" s="189"/>
      <c r="ULZ600" s="189"/>
      <c r="UMA600" s="189"/>
      <c r="UMB600" s="189"/>
      <c r="UMC600" s="189"/>
      <c r="UMD600" s="189"/>
      <c r="UME600" s="189"/>
      <c r="UMF600" s="189"/>
      <c r="UMG600" s="189"/>
      <c r="UMH600" s="189"/>
      <c r="UMI600" s="189"/>
      <c r="UMJ600" s="189"/>
      <c r="UMK600" s="189"/>
      <c r="UML600" s="189"/>
      <c r="UMM600" s="189"/>
      <c r="UMN600" s="189"/>
      <c r="UMO600" s="189"/>
      <c r="UMP600" s="189"/>
      <c r="UMQ600" s="189"/>
      <c r="UMR600" s="189"/>
      <c r="UMS600" s="189"/>
      <c r="UMT600" s="189"/>
      <c r="UMU600" s="189"/>
      <c r="UMV600" s="189"/>
      <c r="UMW600" s="189"/>
      <c r="UMX600" s="189"/>
      <c r="UMY600" s="189"/>
      <c r="UMZ600" s="189"/>
      <c r="UNA600" s="189"/>
      <c r="UNB600" s="189"/>
      <c r="UNC600" s="189"/>
      <c r="UND600" s="189"/>
      <c r="UNE600" s="189"/>
      <c r="UNF600" s="189"/>
      <c r="UNG600" s="189"/>
      <c r="UNH600" s="189"/>
      <c r="UNI600" s="189"/>
      <c r="UNJ600" s="189"/>
      <c r="UNK600" s="189"/>
      <c r="UNL600" s="189"/>
      <c r="UNM600" s="189"/>
      <c r="UNN600" s="189"/>
      <c r="UNO600" s="189"/>
      <c r="UNP600" s="189"/>
      <c r="UNQ600" s="189"/>
      <c r="UNR600" s="189"/>
      <c r="UNS600" s="189"/>
      <c r="UNT600" s="189"/>
      <c r="UNU600" s="189"/>
      <c r="UNV600" s="189"/>
      <c r="UNW600" s="189"/>
      <c r="UNX600" s="189"/>
      <c r="UNY600" s="189"/>
      <c r="UNZ600" s="189"/>
      <c r="UOA600" s="189"/>
      <c r="UOB600" s="189"/>
      <c r="UOC600" s="189"/>
      <c r="UOD600" s="189"/>
      <c r="UOE600" s="189"/>
      <c r="UOF600" s="189"/>
      <c r="UOG600" s="189"/>
      <c r="UOH600" s="189"/>
      <c r="UOI600" s="189"/>
      <c r="UOJ600" s="189"/>
      <c r="UOK600" s="189"/>
      <c r="UOL600" s="189"/>
      <c r="UOM600" s="189"/>
      <c r="UON600" s="189"/>
      <c r="UOO600" s="189"/>
      <c r="UOP600" s="189"/>
      <c r="UOQ600" s="189"/>
      <c r="UOR600" s="189"/>
      <c r="UOS600" s="189"/>
      <c r="UOT600" s="189"/>
      <c r="UOU600" s="189"/>
      <c r="UOV600" s="189"/>
      <c r="UOW600" s="189"/>
      <c r="UOX600" s="189"/>
      <c r="UOY600" s="189"/>
      <c r="UOZ600" s="189"/>
      <c r="UPA600" s="189"/>
      <c r="UPB600" s="189"/>
      <c r="UPC600" s="189"/>
      <c r="UPD600" s="189"/>
      <c r="UPE600" s="189"/>
      <c r="UPF600" s="189"/>
      <c r="UPG600" s="189"/>
      <c r="UPH600" s="189"/>
      <c r="UPI600" s="189"/>
      <c r="UPJ600" s="189"/>
      <c r="UPK600" s="189"/>
      <c r="UPL600" s="189"/>
      <c r="UPM600" s="189"/>
      <c r="UPN600" s="189"/>
      <c r="UPO600" s="189"/>
      <c r="UPP600" s="189"/>
      <c r="UPQ600" s="189"/>
      <c r="UPR600" s="189"/>
      <c r="UPS600" s="189"/>
      <c r="UPT600" s="189"/>
      <c r="UPU600" s="189"/>
      <c r="UPV600" s="189"/>
      <c r="UPW600" s="189"/>
      <c r="UPX600" s="189"/>
      <c r="UPY600" s="189"/>
      <c r="UPZ600" s="189"/>
      <c r="UQA600" s="189"/>
      <c r="UQB600" s="189"/>
      <c r="UQC600" s="189"/>
      <c r="UQD600" s="189"/>
      <c r="UQE600" s="189"/>
      <c r="UQF600" s="189"/>
      <c r="UQG600" s="189"/>
      <c r="UQH600" s="189"/>
      <c r="UQI600" s="189"/>
      <c r="UQJ600" s="189"/>
      <c r="UQK600" s="189"/>
      <c r="UQL600" s="189"/>
      <c r="UQM600" s="189"/>
      <c r="UQN600" s="189"/>
      <c r="UQO600" s="189"/>
      <c r="UQP600" s="189"/>
      <c r="UQQ600" s="189"/>
      <c r="UQR600" s="189"/>
      <c r="UQS600" s="189"/>
      <c r="UQT600" s="189"/>
      <c r="UQU600" s="189"/>
      <c r="UQV600" s="189"/>
      <c r="UQW600" s="189"/>
      <c r="UQX600" s="189"/>
      <c r="UQY600" s="189"/>
      <c r="UQZ600" s="189"/>
      <c r="URA600" s="189"/>
      <c r="URB600" s="189"/>
      <c r="URC600" s="189"/>
      <c r="URD600" s="189"/>
      <c r="URE600" s="189"/>
      <c r="URF600" s="189"/>
      <c r="URG600" s="189"/>
      <c r="URH600" s="189"/>
      <c r="URI600" s="189"/>
      <c r="URJ600" s="189"/>
      <c r="URK600" s="189"/>
      <c r="URL600" s="189"/>
      <c r="URM600" s="189"/>
      <c r="URN600" s="189"/>
      <c r="URO600" s="189"/>
      <c r="URP600" s="189"/>
      <c r="URQ600" s="189"/>
      <c r="URR600" s="189"/>
      <c r="URS600" s="189"/>
      <c r="URT600" s="189"/>
      <c r="URU600" s="189"/>
      <c r="URV600" s="189"/>
      <c r="URW600" s="189"/>
      <c r="URX600" s="189"/>
      <c r="URY600" s="189"/>
      <c r="URZ600" s="189"/>
      <c r="USA600" s="189"/>
      <c r="USB600" s="189"/>
      <c r="USC600" s="189"/>
      <c r="USD600" s="189"/>
      <c r="USE600" s="189"/>
      <c r="USF600" s="189"/>
      <c r="USG600" s="189"/>
      <c r="USH600" s="189"/>
      <c r="USI600" s="189"/>
      <c r="USJ600" s="189"/>
      <c r="USK600" s="189"/>
      <c r="USL600" s="189"/>
      <c r="USM600" s="189"/>
      <c r="USN600" s="189"/>
      <c r="USO600" s="189"/>
      <c r="USP600" s="189"/>
      <c r="USQ600" s="189"/>
      <c r="USR600" s="189"/>
      <c r="USS600" s="189"/>
      <c r="UST600" s="189"/>
      <c r="USU600" s="189"/>
      <c r="USV600" s="189"/>
      <c r="USW600" s="189"/>
      <c r="USX600" s="189"/>
      <c r="USY600" s="189"/>
      <c r="USZ600" s="189"/>
      <c r="UTA600" s="189"/>
      <c r="UTB600" s="189"/>
      <c r="UTC600" s="189"/>
      <c r="UTD600" s="189"/>
      <c r="UTE600" s="189"/>
      <c r="UTF600" s="189"/>
      <c r="UTG600" s="189"/>
      <c r="UTH600" s="189"/>
      <c r="UTI600" s="189"/>
      <c r="UTJ600" s="189"/>
      <c r="UTK600" s="189"/>
      <c r="UTL600" s="189"/>
      <c r="UTM600" s="189"/>
      <c r="UTN600" s="189"/>
      <c r="UTO600" s="189"/>
      <c r="UTP600" s="189"/>
      <c r="UTQ600" s="189"/>
      <c r="UTR600" s="189"/>
      <c r="UTS600" s="189"/>
      <c r="UTT600" s="189"/>
      <c r="UTU600" s="189"/>
      <c r="UTV600" s="189"/>
      <c r="UTW600" s="189"/>
      <c r="UTX600" s="189"/>
      <c r="UTY600" s="189"/>
      <c r="UTZ600" s="189"/>
      <c r="UUA600" s="189"/>
      <c r="UUB600" s="189"/>
      <c r="UUC600" s="189"/>
      <c r="UUD600" s="189"/>
      <c r="UUE600" s="189"/>
      <c r="UUF600" s="189"/>
      <c r="UUG600" s="189"/>
      <c r="UUH600" s="189"/>
      <c r="UUI600" s="189"/>
      <c r="UUJ600" s="189"/>
      <c r="UUK600" s="189"/>
      <c r="UUL600" s="189"/>
      <c r="UUM600" s="189"/>
      <c r="UUN600" s="189"/>
      <c r="UUO600" s="189"/>
      <c r="UUP600" s="189"/>
      <c r="UUQ600" s="189"/>
      <c r="UUR600" s="189"/>
      <c r="UUS600" s="189"/>
      <c r="UUT600" s="189"/>
      <c r="UUU600" s="189"/>
      <c r="UUV600" s="189"/>
      <c r="UUW600" s="189"/>
      <c r="UUX600" s="189"/>
      <c r="UUY600" s="189"/>
      <c r="UUZ600" s="189"/>
      <c r="UVA600" s="189"/>
      <c r="UVB600" s="189"/>
      <c r="UVC600" s="189"/>
      <c r="UVD600" s="189"/>
      <c r="UVE600" s="189"/>
      <c r="UVF600" s="189"/>
      <c r="UVG600" s="189"/>
      <c r="UVH600" s="189"/>
      <c r="UVI600" s="189"/>
      <c r="UVJ600" s="189"/>
      <c r="UVK600" s="189"/>
      <c r="UVL600" s="189"/>
      <c r="UVM600" s="189"/>
      <c r="UVN600" s="189"/>
      <c r="UVO600" s="189"/>
      <c r="UVP600" s="189"/>
      <c r="UVQ600" s="189"/>
      <c r="UVR600" s="189"/>
      <c r="UVS600" s="189"/>
      <c r="UVT600" s="189"/>
      <c r="UVU600" s="189"/>
      <c r="UVV600" s="189"/>
      <c r="UVW600" s="189"/>
      <c r="UVX600" s="189"/>
      <c r="UVY600" s="189"/>
      <c r="UVZ600" s="189"/>
      <c r="UWA600" s="189"/>
      <c r="UWB600" s="189"/>
      <c r="UWC600" s="189"/>
      <c r="UWD600" s="189"/>
      <c r="UWE600" s="189"/>
      <c r="UWF600" s="189"/>
      <c r="UWG600" s="189"/>
      <c r="UWH600" s="189"/>
      <c r="UWI600" s="189"/>
      <c r="UWJ600" s="189"/>
      <c r="UWK600" s="189"/>
      <c r="UWL600" s="189"/>
      <c r="UWM600" s="189"/>
      <c r="UWN600" s="189"/>
      <c r="UWO600" s="189"/>
      <c r="UWP600" s="189"/>
      <c r="UWQ600" s="189"/>
      <c r="UWR600" s="189"/>
      <c r="UWS600" s="189"/>
      <c r="UWT600" s="189"/>
      <c r="UWU600" s="189"/>
      <c r="UWV600" s="189"/>
      <c r="UWW600" s="189"/>
      <c r="UWX600" s="189"/>
      <c r="UWY600" s="189"/>
      <c r="UWZ600" s="189"/>
      <c r="UXA600" s="189"/>
      <c r="UXB600" s="189"/>
      <c r="UXC600" s="189"/>
      <c r="UXD600" s="189"/>
      <c r="UXE600" s="189"/>
      <c r="UXF600" s="189"/>
      <c r="UXG600" s="189"/>
      <c r="UXH600" s="189"/>
      <c r="UXI600" s="189"/>
      <c r="UXJ600" s="189"/>
      <c r="UXK600" s="189"/>
      <c r="UXL600" s="189"/>
      <c r="UXM600" s="189"/>
      <c r="UXN600" s="189"/>
      <c r="UXO600" s="189"/>
      <c r="UXP600" s="189"/>
      <c r="UXQ600" s="189"/>
      <c r="UXR600" s="189"/>
      <c r="UXS600" s="189"/>
      <c r="UXT600" s="189"/>
      <c r="UXU600" s="189"/>
      <c r="UXV600" s="189"/>
      <c r="UXW600" s="189"/>
      <c r="UXX600" s="189"/>
      <c r="UXY600" s="189"/>
      <c r="UXZ600" s="189"/>
      <c r="UYA600" s="189"/>
      <c r="UYB600" s="189"/>
      <c r="UYC600" s="189"/>
      <c r="UYD600" s="189"/>
      <c r="UYE600" s="189"/>
      <c r="UYF600" s="189"/>
      <c r="UYG600" s="189"/>
      <c r="UYH600" s="189"/>
      <c r="UYI600" s="189"/>
      <c r="UYJ600" s="189"/>
      <c r="UYK600" s="189"/>
      <c r="UYL600" s="189"/>
      <c r="UYM600" s="189"/>
      <c r="UYN600" s="189"/>
      <c r="UYO600" s="189"/>
      <c r="UYP600" s="189"/>
      <c r="UYQ600" s="189"/>
      <c r="UYR600" s="189"/>
      <c r="UYS600" s="189"/>
      <c r="UYT600" s="189"/>
      <c r="UYU600" s="189"/>
      <c r="UYV600" s="189"/>
      <c r="UYW600" s="189"/>
      <c r="UYX600" s="189"/>
      <c r="UYY600" s="189"/>
      <c r="UYZ600" s="189"/>
      <c r="UZA600" s="189"/>
      <c r="UZB600" s="189"/>
      <c r="UZC600" s="189"/>
      <c r="UZD600" s="189"/>
      <c r="UZE600" s="189"/>
      <c r="UZF600" s="189"/>
      <c r="UZG600" s="189"/>
      <c r="UZH600" s="189"/>
      <c r="UZI600" s="189"/>
      <c r="UZJ600" s="189"/>
      <c r="UZK600" s="189"/>
      <c r="UZL600" s="189"/>
      <c r="UZM600" s="189"/>
      <c r="UZN600" s="189"/>
      <c r="UZO600" s="189"/>
      <c r="UZP600" s="189"/>
      <c r="UZQ600" s="189"/>
      <c r="UZR600" s="189"/>
      <c r="UZS600" s="189"/>
      <c r="UZT600" s="189"/>
      <c r="UZU600" s="189"/>
      <c r="UZV600" s="189"/>
      <c r="UZW600" s="189"/>
      <c r="UZX600" s="189"/>
      <c r="UZY600" s="189"/>
      <c r="UZZ600" s="189"/>
      <c r="VAA600" s="189"/>
      <c r="VAB600" s="189"/>
      <c r="VAC600" s="189"/>
      <c r="VAD600" s="189"/>
      <c r="VAE600" s="189"/>
      <c r="VAF600" s="189"/>
      <c r="VAG600" s="189"/>
      <c r="VAH600" s="189"/>
      <c r="VAI600" s="189"/>
      <c r="VAJ600" s="189"/>
      <c r="VAK600" s="189"/>
      <c r="VAL600" s="189"/>
      <c r="VAM600" s="189"/>
      <c r="VAN600" s="189"/>
      <c r="VAO600" s="189"/>
      <c r="VAP600" s="189"/>
      <c r="VAQ600" s="189"/>
      <c r="VAR600" s="189"/>
      <c r="VAS600" s="189"/>
      <c r="VAT600" s="189"/>
      <c r="VAU600" s="189"/>
      <c r="VAV600" s="189"/>
      <c r="VAW600" s="189"/>
      <c r="VAX600" s="189"/>
      <c r="VAY600" s="189"/>
      <c r="VAZ600" s="189"/>
      <c r="VBA600" s="189"/>
      <c r="VBB600" s="189"/>
      <c r="VBC600" s="189"/>
      <c r="VBD600" s="189"/>
      <c r="VBE600" s="189"/>
      <c r="VBF600" s="189"/>
      <c r="VBG600" s="189"/>
      <c r="VBH600" s="189"/>
      <c r="VBI600" s="189"/>
      <c r="VBJ600" s="189"/>
      <c r="VBK600" s="189"/>
      <c r="VBL600" s="189"/>
      <c r="VBM600" s="189"/>
      <c r="VBN600" s="189"/>
      <c r="VBO600" s="189"/>
      <c r="VBP600" s="189"/>
      <c r="VBQ600" s="189"/>
      <c r="VBR600" s="189"/>
      <c r="VBS600" s="189"/>
      <c r="VBT600" s="189"/>
      <c r="VBU600" s="189"/>
      <c r="VBV600" s="189"/>
      <c r="VBW600" s="189"/>
      <c r="VBX600" s="189"/>
      <c r="VBY600" s="189"/>
      <c r="VBZ600" s="189"/>
      <c r="VCA600" s="189"/>
      <c r="VCB600" s="189"/>
      <c r="VCC600" s="189"/>
      <c r="VCD600" s="189"/>
      <c r="VCE600" s="189"/>
      <c r="VCF600" s="189"/>
      <c r="VCG600" s="189"/>
      <c r="VCH600" s="189"/>
      <c r="VCI600" s="189"/>
      <c r="VCJ600" s="189"/>
      <c r="VCK600" s="189"/>
      <c r="VCL600" s="189"/>
      <c r="VCM600" s="189"/>
      <c r="VCN600" s="189"/>
      <c r="VCO600" s="189"/>
      <c r="VCP600" s="189"/>
      <c r="VCQ600" s="189"/>
      <c r="VCR600" s="189"/>
      <c r="VCS600" s="189"/>
      <c r="VCT600" s="189"/>
      <c r="VCU600" s="189"/>
      <c r="VCV600" s="189"/>
      <c r="VCW600" s="189"/>
      <c r="VCX600" s="189"/>
      <c r="VCY600" s="189"/>
      <c r="VCZ600" s="189"/>
      <c r="VDA600" s="189"/>
      <c r="VDB600" s="189"/>
      <c r="VDC600" s="189"/>
      <c r="VDD600" s="189"/>
      <c r="VDE600" s="189"/>
      <c r="VDF600" s="189"/>
      <c r="VDG600" s="189"/>
      <c r="VDH600" s="189"/>
      <c r="VDI600" s="189"/>
      <c r="VDJ600" s="189"/>
      <c r="VDK600" s="189"/>
      <c r="VDL600" s="189"/>
      <c r="VDM600" s="189"/>
      <c r="VDN600" s="189"/>
      <c r="VDO600" s="189"/>
      <c r="VDP600" s="189"/>
      <c r="VDQ600" s="189"/>
      <c r="VDR600" s="189"/>
      <c r="VDS600" s="189"/>
      <c r="VDT600" s="189"/>
      <c r="VDU600" s="189"/>
      <c r="VDV600" s="189"/>
      <c r="VDW600" s="189"/>
      <c r="VDX600" s="189"/>
      <c r="VDY600" s="189"/>
      <c r="VDZ600" s="189"/>
      <c r="VEA600" s="189"/>
      <c r="VEB600" s="189"/>
      <c r="VEC600" s="189"/>
      <c r="VED600" s="189"/>
      <c r="VEE600" s="189"/>
      <c r="VEF600" s="189"/>
      <c r="VEG600" s="189"/>
      <c r="VEH600" s="189"/>
      <c r="VEI600" s="189"/>
      <c r="VEJ600" s="189"/>
      <c r="VEK600" s="189"/>
      <c r="VEL600" s="189"/>
      <c r="VEM600" s="189"/>
      <c r="VEN600" s="189"/>
      <c r="VEO600" s="189"/>
      <c r="VEP600" s="189"/>
      <c r="VEQ600" s="189"/>
      <c r="VER600" s="189"/>
      <c r="VES600" s="189"/>
      <c r="VET600" s="189"/>
      <c r="VEU600" s="189"/>
      <c r="VEV600" s="189"/>
      <c r="VEW600" s="189"/>
      <c r="VEX600" s="189"/>
      <c r="VEY600" s="189"/>
      <c r="VEZ600" s="189"/>
      <c r="VFA600" s="189"/>
      <c r="VFB600" s="189"/>
      <c r="VFC600" s="189"/>
      <c r="VFD600" s="189"/>
      <c r="VFE600" s="189"/>
      <c r="VFF600" s="189"/>
      <c r="VFG600" s="189"/>
      <c r="VFH600" s="189"/>
      <c r="VFI600" s="189"/>
      <c r="VFJ600" s="189"/>
      <c r="VFK600" s="189"/>
      <c r="VFL600" s="189"/>
      <c r="VFM600" s="189"/>
      <c r="VFN600" s="189"/>
      <c r="VFO600" s="189"/>
      <c r="VFP600" s="189"/>
      <c r="VFQ600" s="189"/>
      <c r="VFR600" s="189"/>
      <c r="VFS600" s="189"/>
      <c r="VFT600" s="189"/>
      <c r="VFU600" s="189"/>
      <c r="VFV600" s="189"/>
      <c r="VFW600" s="189"/>
      <c r="VFX600" s="189"/>
      <c r="VFY600" s="189"/>
      <c r="VFZ600" s="189"/>
      <c r="VGA600" s="189"/>
      <c r="VGB600" s="189"/>
      <c r="VGC600" s="189"/>
      <c r="VGD600" s="189"/>
      <c r="VGE600" s="189"/>
      <c r="VGF600" s="189"/>
      <c r="VGG600" s="189"/>
      <c r="VGH600" s="189"/>
      <c r="VGI600" s="189"/>
      <c r="VGJ600" s="189"/>
      <c r="VGK600" s="189"/>
      <c r="VGL600" s="189"/>
      <c r="VGM600" s="189"/>
      <c r="VGN600" s="189"/>
      <c r="VGO600" s="189"/>
      <c r="VGP600" s="189"/>
      <c r="VGQ600" s="189"/>
      <c r="VGR600" s="189"/>
      <c r="VGS600" s="189"/>
      <c r="VGT600" s="189"/>
      <c r="VGU600" s="189"/>
      <c r="VGV600" s="189"/>
      <c r="VGW600" s="189"/>
      <c r="VGX600" s="189"/>
      <c r="VGY600" s="189"/>
      <c r="VGZ600" s="189"/>
      <c r="VHA600" s="189"/>
      <c r="VHB600" s="189"/>
      <c r="VHC600" s="189"/>
      <c r="VHD600" s="189"/>
      <c r="VHE600" s="189"/>
      <c r="VHF600" s="189"/>
      <c r="VHG600" s="189"/>
      <c r="VHH600" s="189"/>
      <c r="VHI600" s="189"/>
      <c r="VHJ600" s="189"/>
      <c r="VHK600" s="189"/>
      <c r="VHL600" s="189"/>
      <c r="VHM600" s="189"/>
      <c r="VHN600" s="189"/>
      <c r="VHO600" s="189"/>
      <c r="VHP600" s="189"/>
      <c r="VHQ600" s="189"/>
      <c r="VHR600" s="189"/>
      <c r="VHS600" s="189"/>
      <c r="VHT600" s="189"/>
      <c r="VHU600" s="189"/>
      <c r="VHV600" s="189"/>
      <c r="VHW600" s="189"/>
      <c r="VHX600" s="189"/>
      <c r="VHY600" s="189"/>
      <c r="VHZ600" s="189"/>
      <c r="VIA600" s="189"/>
      <c r="VIB600" s="189"/>
      <c r="VIC600" s="189"/>
      <c r="VID600" s="189"/>
      <c r="VIE600" s="189"/>
      <c r="VIF600" s="189"/>
      <c r="VIG600" s="189"/>
      <c r="VIH600" s="189"/>
      <c r="VII600" s="189"/>
      <c r="VIJ600" s="189"/>
      <c r="VIK600" s="189"/>
      <c r="VIL600" s="189"/>
      <c r="VIM600" s="189"/>
      <c r="VIN600" s="189"/>
      <c r="VIO600" s="189"/>
      <c r="VIP600" s="189"/>
      <c r="VIQ600" s="189"/>
      <c r="VIR600" s="189"/>
      <c r="VIS600" s="189"/>
      <c r="VIT600" s="189"/>
      <c r="VIU600" s="189"/>
      <c r="VIV600" s="189"/>
      <c r="VIW600" s="189"/>
      <c r="VIX600" s="189"/>
      <c r="VIY600" s="189"/>
      <c r="VIZ600" s="189"/>
      <c r="VJA600" s="189"/>
      <c r="VJB600" s="189"/>
      <c r="VJC600" s="189"/>
      <c r="VJD600" s="189"/>
      <c r="VJE600" s="189"/>
      <c r="VJF600" s="189"/>
      <c r="VJG600" s="189"/>
      <c r="VJH600" s="189"/>
      <c r="VJI600" s="189"/>
      <c r="VJJ600" s="189"/>
      <c r="VJK600" s="189"/>
      <c r="VJL600" s="189"/>
      <c r="VJM600" s="189"/>
      <c r="VJN600" s="189"/>
      <c r="VJO600" s="189"/>
      <c r="VJP600" s="189"/>
      <c r="VJQ600" s="189"/>
      <c r="VJR600" s="189"/>
      <c r="VJS600" s="189"/>
      <c r="VJT600" s="189"/>
      <c r="VJU600" s="189"/>
      <c r="VJV600" s="189"/>
      <c r="VJW600" s="189"/>
      <c r="VJX600" s="189"/>
      <c r="VJY600" s="189"/>
      <c r="VJZ600" s="189"/>
      <c r="VKA600" s="189"/>
      <c r="VKB600" s="189"/>
      <c r="VKC600" s="189"/>
      <c r="VKD600" s="189"/>
      <c r="VKE600" s="189"/>
      <c r="VKF600" s="189"/>
      <c r="VKG600" s="189"/>
      <c r="VKH600" s="189"/>
      <c r="VKI600" s="189"/>
      <c r="VKJ600" s="189"/>
      <c r="VKK600" s="189"/>
      <c r="VKL600" s="189"/>
      <c r="VKM600" s="189"/>
      <c r="VKN600" s="189"/>
      <c r="VKO600" s="189"/>
      <c r="VKP600" s="189"/>
      <c r="VKQ600" s="189"/>
      <c r="VKR600" s="189"/>
      <c r="VKS600" s="189"/>
      <c r="VKT600" s="189"/>
      <c r="VKU600" s="189"/>
      <c r="VKV600" s="189"/>
      <c r="VKW600" s="189"/>
      <c r="VKX600" s="189"/>
      <c r="VKY600" s="189"/>
      <c r="VKZ600" s="189"/>
      <c r="VLA600" s="189"/>
      <c r="VLB600" s="189"/>
      <c r="VLC600" s="189"/>
      <c r="VLD600" s="189"/>
      <c r="VLE600" s="189"/>
      <c r="VLF600" s="189"/>
      <c r="VLG600" s="189"/>
      <c r="VLH600" s="189"/>
      <c r="VLI600" s="189"/>
      <c r="VLJ600" s="189"/>
      <c r="VLK600" s="189"/>
      <c r="VLL600" s="189"/>
      <c r="VLM600" s="189"/>
      <c r="VLN600" s="189"/>
      <c r="VLO600" s="189"/>
      <c r="VLP600" s="189"/>
      <c r="VLQ600" s="189"/>
      <c r="VLR600" s="189"/>
      <c r="VLS600" s="189"/>
      <c r="VLT600" s="189"/>
      <c r="VLU600" s="189"/>
      <c r="VLV600" s="189"/>
      <c r="VLW600" s="189"/>
      <c r="VLX600" s="189"/>
      <c r="VLY600" s="189"/>
      <c r="VLZ600" s="189"/>
      <c r="VMA600" s="189"/>
      <c r="VMB600" s="189"/>
      <c r="VMC600" s="189"/>
      <c r="VMD600" s="189"/>
      <c r="VME600" s="189"/>
      <c r="VMF600" s="189"/>
      <c r="VMG600" s="189"/>
      <c r="VMH600" s="189"/>
      <c r="VMI600" s="189"/>
      <c r="VMJ600" s="189"/>
      <c r="VMK600" s="189"/>
      <c r="VML600" s="189"/>
      <c r="VMM600" s="189"/>
      <c r="VMN600" s="189"/>
      <c r="VMO600" s="189"/>
      <c r="VMP600" s="189"/>
      <c r="VMQ600" s="189"/>
      <c r="VMR600" s="189"/>
      <c r="VMS600" s="189"/>
      <c r="VMT600" s="189"/>
      <c r="VMU600" s="189"/>
      <c r="VMV600" s="189"/>
      <c r="VMW600" s="189"/>
      <c r="VMX600" s="189"/>
      <c r="VMY600" s="189"/>
      <c r="VMZ600" s="189"/>
      <c r="VNA600" s="189"/>
      <c r="VNB600" s="189"/>
      <c r="VNC600" s="189"/>
      <c r="VND600" s="189"/>
      <c r="VNE600" s="189"/>
      <c r="VNF600" s="189"/>
      <c r="VNG600" s="189"/>
      <c r="VNH600" s="189"/>
      <c r="VNI600" s="189"/>
      <c r="VNJ600" s="189"/>
      <c r="VNK600" s="189"/>
      <c r="VNL600" s="189"/>
      <c r="VNM600" s="189"/>
      <c r="VNN600" s="189"/>
      <c r="VNO600" s="189"/>
      <c r="VNP600" s="189"/>
      <c r="VNQ600" s="189"/>
      <c r="VNR600" s="189"/>
      <c r="VNS600" s="189"/>
      <c r="VNT600" s="189"/>
      <c r="VNU600" s="189"/>
      <c r="VNV600" s="189"/>
      <c r="VNW600" s="189"/>
      <c r="VNX600" s="189"/>
      <c r="VNY600" s="189"/>
      <c r="VNZ600" s="189"/>
      <c r="VOA600" s="189"/>
      <c r="VOB600" s="189"/>
      <c r="VOC600" s="189"/>
      <c r="VOD600" s="189"/>
      <c r="VOE600" s="189"/>
      <c r="VOF600" s="189"/>
      <c r="VOG600" s="189"/>
      <c r="VOH600" s="189"/>
      <c r="VOI600" s="189"/>
      <c r="VOJ600" s="189"/>
      <c r="VOK600" s="189"/>
      <c r="VOL600" s="189"/>
      <c r="VOM600" s="189"/>
      <c r="VON600" s="189"/>
      <c r="VOO600" s="189"/>
      <c r="VOP600" s="189"/>
      <c r="VOQ600" s="189"/>
      <c r="VOR600" s="189"/>
      <c r="VOS600" s="189"/>
      <c r="VOT600" s="189"/>
      <c r="VOU600" s="189"/>
      <c r="VOV600" s="189"/>
      <c r="VOW600" s="189"/>
      <c r="VOX600" s="189"/>
      <c r="VOY600" s="189"/>
      <c r="VOZ600" s="189"/>
      <c r="VPA600" s="189"/>
      <c r="VPB600" s="189"/>
      <c r="VPC600" s="189"/>
      <c r="VPD600" s="189"/>
      <c r="VPE600" s="189"/>
      <c r="VPF600" s="189"/>
      <c r="VPG600" s="189"/>
      <c r="VPH600" s="189"/>
      <c r="VPI600" s="189"/>
      <c r="VPJ600" s="189"/>
      <c r="VPK600" s="189"/>
      <c r="VPL600" s="189"/>
      <c r="VPM600" s="189"/>
      <c r="VPN600" s="189"/>
      <c r="VPO600" s="189"/>
      <c r="VPP600" s="189"/>
      <c r="VPQ600" s="189"/>
      <c r="VPR600" s="189"/>
      <c r="VPS600" s="189"/>
      <c r="VPT600" s="189"/>
      <c r="VPU600" s="189"/>
      <c r="VPV600" s="189"/>
      <c r="VPW600" s="189"/>
      <c r="VPX600" s="189"/>
      <c r="VPY600" s="189"/>
      <c r="VPZ600" s="189"/>
      <c r="VQA600" s="189"/>
      <c r="VQB600" s="189"/>
      <c r="VQC600" s="189"/>
      <c r="VQD600" s="189"/>
      <c r="VQE600" s="189"/>
      <c r="VQF600" s="189"/>
      <c r="VQG600" s="189"/>
      <c r="VQH600" s="189"/>
      <c r="VQI600" s="189"/>
      <c r="VQJ600" s="189"/>
      <c r="VQK600" s="189"/>
      <c r="VQL600" s="189"/>
      <c r="VQM600" s="189"/>
      <c r="VQN600" s="189"/>
      <c r="VQO600" s="189"/>
      <c r="VQP600" s="189"/>
      <c r="VQQ600" s="189"/>
      <c r="VQR600" s="189"/>
      <c r="VQS600" s="189"/>
      <c r="VQT600" s="189"/>
      <c r="VQU600" s="189"/>
      <c r="VQV600" s="189"/>
      <c r="VQW600" s="189"/>
      <c r="VQX600" s="189"/>
      <c r="VQY600" s="189"/>
      <c r="VQZ600" s="189"/>
      <c r="VRA600" s="189"/>
      <c r="VRB600" s="189"/>
      <c r="VRC600" s="189"/>
      <c r="VRD600" s="189"/>
      <c r="VRE600" s="189"/>
      <c r="VRF600" s="189"/>
      <c r="VRG600" s="189"/>
      <c r="VRH600" s="189"/>
      <c r="VRI600" s="189"/>
      <c r="VRJ600" s="189"/>
      <c r="VRK600" s="189"/>
      <c r="VRL600" s="189"/>
      <c r="VRM600" s="189"/>
      <c r="VRN600" s="189"/>
      <c r="VRO600" s="189"/>
      <c r="VRP600" s="189"/>
      <c r="VRQ600" s="189"/>
      <c r="VRR600" s="189"/>
      <c r="VRS600" s="189"/>
      <c r="VRT600" s="189"/>
      <c r="VRU600" s="189"/>
      <c r="VRV600" s="189"/>
      <c r="VRW600" s="189"/>
      <c r="VRX600" s="189"/>
      <c r="VRY600" s="189"/>
      <c r="VRZ600" s="189"/>
      <c r="VSA600" s="189"/>
      <c r="VSB600" s="189"/>
      <c r="VSC600" s="189"/>
      <c r="VSD600" s="189"/>
      <c r="VSE600" s="189"/>
      <c r="VSF600" s="189"/>
      <c r="VSG600" s="189"/>
      <c r="VSH600" s="189"/>
      <c r="VSI600" s="189"/>
      <c r="VSJ600" s="189"/>
      <c r="VSK600" s="189"/>
      <c r="VSL600" s="189"/>
      <c r="VSM600" s="189"/>
      <c r="VSN600" s="189"/>
      <c r="VSO600" s="189"/>
      <c r="VSP600" s="189"/>
      <c r="VSQ600" s="189"/>
      <c r="VSR600" s="189"/>
      <c r="VSS600" s="189"/>
      <c r="VST600" s="189"/>
      <c r="VSU600" s="189"/>
      <c r="VSV600" s="189"/>
      <c r="VSW600" s="189"/>
      <c r="VSX600" s="189"/>
      <c r="VSY600" s="189"/>
      <c r="VSZ600" s="189"/>
      <c r="VTA600" s="189"/>
      <c r="VTB600" s="189"/>
      <c r="VTC600" s="189"/>
      <c r="VTD600" s="189"/>
      <c r="VTE600" s="189"/>
      <c r="VTF600" s="189"/>
      <c r="VTG600" s="189"/>
      <c r="VTH600" s="189"/>
      <c r="VTI600" s="189"/>
      <c r="VTJ600" s="189"/>
      <c r="VTK600" s="189"/>
      <c r="VTL600" s="189"/>
      <c r="VTM600" s="189"/>
      <c r="VTN600" s="189"/>
      <c r="VTO600" s="189"/>
      <c r="VTP600" s="189"/>
      <c r="VTQ600" s="189"/>
      <c r="VTR600" s="189"/>
      <c r="VTS600" s="189"/>
      <c r="VTT600" s="189"/>
      <c r="VTU600" s="189"/>
      <c r="VTV600" s="189"/>
      <c r="VTW600" s="189"/>
      <c r="VTX600" s="189"/>
      <c r="VTY600" s="189"/>
      <c r="VTZ600" s="189"/>
      <c r="VUA600" s="189"/>
      <c r="VUB600" s="189"/>
      <c r="VUC600" s="189"/>
      <c r="VUD600" s="189"/>
      <c r="VUE600" s="189"/>
      <c r="VUF600" s="189"/>
      <c r="VUG600" s="189"/>
      <c r="VUH600" s="189"/>
      <c r="VUI600" s="189"/>
      <c r="VUJ600" s="189"/>
      <c r="VUK600" s="189"/>
      <c r="VUL600" s="189"/>
      <c r="VUM600" s="189"/>
      <c r="VUN600" s="189"/>
      <c r="VUO600" s="189"/>
      <c r="VUP600" s="189"/>
      <c r="VUQ600" s="189"/>
      <c r="VUR600" s="189"/>
      <c r="VUS600" s="189"/>
      <c r="VUT600" s="189"/>
      <c r="VUU600" s="189"/>
      <c r="VUV600" s="189"/>
      <c r="VUW600" s="189"/>
      <c r="VUX600" s="189"/>
      <c r="VUY600" s="189"/>
      <c r="VUZ600" s="189"/>
      <c r="VVA600" s="189"/>
      <c r="VVB600" s="189"/>
      <c r="VVC600" s="189"/>
      <c r="VVD600" s="189"/>
      <c r="VVE600" s="189"/>
      <c r="VVF600" s="189"/>
      <c r="VVG600" s="189"/>
      <c r="VVH600" s="189"/>
      <c r="VVI600" s="189"/>
      <c r="VVJ600" s="189"/>
      <c r="VVK600" s="189"/>
      <c r="VVL600" s="189"/>
      <c r="VVM600" s="189"/>
      <c r="VVN600" s="189"/>
      <c r="VVO600" s="189"/>
      <c r="VVP600" s="189"/>
      <c r="VVQ600" s="189"/>
      <c r="VVR600" s="189"/>
      <c r="VVS600" s="189"/>
      <c r="VVT600" s="189"/>
      <c r="VVU600" s="189"/>
      <c r="VVV600" s="189"/>
      <c r="VVW600" s="189"/>
      <c r="VVX600" s="189"/>
      <c r="VVY600" s="189"/>
      <c r="VVZ600" s="189"/>
      <c r="VWA600" s="189"/>
      <c r="VWB600" s="189"/>
      <c r="VWC600" s="189"/>
      <c r="VWD600" s="189"/>
      <c r="VWE600" s="189"/>
      <c r="VWF600" s="189"/>
      <c r="VWG600" s="189"/>
      <c r="VWH600" s="189"/>
      <c r="VWI600" s="189"/>
      <c r="VWJ600" s="189"/>
      <c r="VWK600" s="189"/>
      <c r="VWL600" s="189"/>
      <c r="VWM600" s="189"/>
      <c r="VWN600" s="189"/>
      <c r="VWO600" s="189"/>
      <c r="VWP600" s="189"/>
      <c r="VWQ600" s="189"/>
      <c r="VWR600" s="189"/>
      <c r="VWS600" s="189"/>
      <c r="VWT600" s="189"/>
      <c r="VWU600" s="189"/>
      <c r="VWV600" s="189"/>
      <c r="VWW600" s="189"/>
      <c r="VWX600" s="189"/>
      <c r="VWY600" s="189"/>
      <c r="VWZ600" s="189"/>
      <c r="VXA600" s="189"/>
      <c r="VXB600" s="189"/>
      <c r="VXC600" s="189"/>
      <c r="VXD600" s="189"/>
      <c r="VXE600" s="189"/>
      <c r="VXF600" s="189"/>
      <c r="VXG600" s="189"/>
      <c r="VXH600" s="189"/>
      <c r="VXI600" s="189"/>
      <c r="VXJ600" s="189"/>
      <c r="VXK600" s="189"/>
      <c r="VXL600" s="189"/>
      <c r="VXM600" s="189"/>
      <c r="VXN600" s="189"/>
      <c r="VXO600" s="189"/>
      <c r="VXP600" s="189"/>
      <c r="VXQ600" s="189"/>
      <c r="VXR600" s="189"/>
      <c r="VXS600" s="189"/>
      <c r="VXT600" s="189"/>
      <c r="VXU600" s="189"/>
      <c r="VXV600" s="189"/>
      <c r="VXW600" s="189"/>
      <c r="VXX600" s="189"/>
      <c r="VXY600" s="189"/>
      <c r="VXZ600" s="189"/>
      <c r="VYA600" s="189"/>
      <c r="VYB600" s="189"/>
      <c r="VYC600" s="189"/>
      <c r="VYD600" s="189"/>
      <c r="VYE600" s="189"/>
      <c r="VYF600" s="189"/>
      <c r="VYG600" s="189"/>
      <c r="VYH600" s="189"/>
      <c r="VYI600" s="189"/>
      <c r="VYJ600" s="189"/>
      <c r="VYK600" s="189"/>
      <c r="VYL600" s="189"/>
      <c r="VYM600" s="189"/>
      <c r="VYN600" s="189"/>
      <c r="VYO600" s="189"/>
      <c r="VYP600" s="189"/>
      <c r="VYQ600" s="189"/>
      <c r="VYR600" s="189"/>
      <c r="VYS600" s="189"/>
      <c r="VYT600" s="189"/>
      <c r="VYU600" s="189"/>
      <c r="VYV600" s="189"/>
      <c r="VYW600" s="189"/>
      <c r="VYX600" s="189"/>
      <c r="VYY600" s="189"/>
      <c r="VYZ600" s="189"/>
      <c r="VZA600" s="189"/>
      <c r="VZB600" s="189"/>
      <c r="VZC600" s="189"/>
      <c r="VZD600" s="189"/>
      <c r="VZE600" s="189"/>
      <c r="VZF600" s="189"/>
      <c r="VZG600" s="189"/>
      <c r="VZH600" s="189"/>
      <c r="VZI600" s="189"/>
      <c r="VZJ600" s="189"/>
      <c r="VZK600" s="189"/>
      <c r="VZL600" s="189"/>
      <c r="VZM600" s="189"/>
      <c r="VZN600" s="189"/>
      <c r="VZO600" s="189"/>
      <c r="VZP600" s="189"/>
      <c r="VZQ600" s="189"/>
      <c r="VZR600" s="189"/>
      <c r="VZS600" s="189"/>
      <c r="VZT600" s="189"/>
      <c r="VZU600" s="189"/>
      <c r="VZV600" s="189"/>
      <c r="VZW600" s="189"/>
      <c r="VZX600" s="189"/>
      <c r="VZY600" s="189"/>
      <c r="VZZ600" s="189"/>
      <c r="WAA600" s="189"/>
      <c r="WAB600" s="189"/>
      <c r="WAC600" s="189"/>
      <c r="WAD600" s="189"/>
      <c r="WAE600" s="189"/>
      <c r="WAF600" s="189"/>
      <c r="WAG600" s="189"/>
      <c r="WAH600" s="189"/>
      <c r="WAI600" s="189"/>
      <c r="WAJ600" s="189"/>
      <c r="WAK600" s="189"/>
      <c r="WAL600" s="189"/>
      <c r="WAM600" s="189"/>
      <c r="WAN600" s="189"/>
      <c r="WAO600" s="189"/>
      <c r="WAP600" s="189"/>
      <c r="WAQ600" s="189"/>
      <c r="WAR600" s="189"/>
      <c r="WAS600" s="189"/>
      <c r="WAT600" s="189"/>
      <c r="WAU600" s="189"/>
      <c r="WAV600" s="189"/>
      <c r="WAW600" s="189"/>
      <c r="WAX600" s="189"/>
      <c r="WAY600" s="189"/>
      <c r="WAZ600" s="189"/>
      <c r="WBA600" s="189"/>
      <c r="WBB600" s="189"/>
      <c r="WBC600" s="189"/>
      <c r="WBD600" s="189"/>
      <c r="WBE600" s="189"/>
      <c r="WBF600" s="189"/>
      <c r="WBG600" s="189"/>
      <c r="WBH600" s="189"/>
      <c r="WBI600" s="189"/>
      <c r="WBJ600" s="189"/>
      <c r="WBK600" s="189"/>
      <c r="WBL600" s="189"/>
      <c r="WBM600" s="189"/>
      <c r="WBN600" s="189"/>
      <c r="WBO600" s="189"/>
      <c r="WBP600" s="189"/>
      <c r="WBQ600" s="189"/>
      <c r="WBR600" s="189"/>
      <c r="WBS600" s="189"/>
      <c r="WBT600" s="189"/>
      <c r="WBU600" s="189"/>
      <c r="WBV600" s="189"/>
      <c r="WBW600" s="189"/>
      <c r="WBX600" s="189"/>
      <c r="WBY600" s="189"/>
      <c r="WBZ600" s="189"/>
      <c r="WCA600" s="189"/>
      <c r="WCB600" s="189"/>
      <c r="WCC600" s="189"/>
      <c r="WCD600" s="189"/>
      <c r="WCE600" s="189"/>
      <c r="WCF600" s="189"/>
      <c r="WCG600" s="189"/>
      <c r="WCH600" s="189"/>
      <c r="WCI600" s="189"/>
      <c r="WCJ600" s="189"/>
      <c r="WCK600" s="189"/>
      <c r="WCL600" s="189"/>
      <c r="WCM600" s="189"/>
      <c r="WCN600" s="189"/>
      <c r="WCO600" s="189"/>
      <c r="WCP600" s="189"/>
      <c r="WCQ600" s="189"/>
      <c r="WCR600" s="189"/>
      <c r="WCS600" s="189"/>
      <c r="WCT600" s="189"/>
      <c r="WCU600" s="189"/>
      <c r="WCV600" s="189"/>
      <c r="WCW600" s="189"/>
      <c r="WCX600" s="189"/>
      <c r="WCY600" s="189"/>
      <c r="WCZ600" s="189"/>
      <c r="WDA600" s="189"/>
      <c r="WDB600" s="189"/>
      <c r="WDC600" s="189"/>
      <c r="WDD600" s="189"/>
      <c r="WDE600" s="189"/>
      <c r="WDF600" s="189"/>
      <c r="WDG600" s="189"/>
      <c r="WDH600" s="189"/>
      <c r="WDI600" s="189"/>
      <c r="WDJ600" s="189"/>
      <c r="WDK600" s="189"/>
      <c r="WDL600" s="189"/>
      <c r="WDM600" s="189"/>
      <c r="WDN600" s="189"/>
      <c r="WDO600" s="189"/>
      <c r="WDP600" s="189"/>
      <c r="WDQ600" s="189"/>
      <c r="WDR600" s="189"/>
      <c r="WDS600" s="189"/>
      <c r="WDT600" s="189"/>
      <c r="WDU600" s="189"/>
      <c r="WDV600" s="189"/>
      <c r="WDW600" s="189"/>
      <c r="WDX600" s="189"/>
      <c r="WDY600" s="189"/>
      <c r="WDZ600" s="189"/>
      <c r="WEA600" s="189"/>
      <c r="WEB600" s="189"/>
      <c r="WEC600" s="189"/>
      <c r="WED600" s="189"/>
      <c r="WEE600" s="189"/>
      <c r="WEF600" s="189"/>
      <c r="WEG600" s="189"/>
      <c r="WEH600" s="189"/>
      <c r="WEI600" s="189"/>
      <c r="WEJ600" s="189"/>
      <c r="WEK600" s="189"/>
      <c r="WEL600" s="189"/>
      <c r="WEM600" s="189"/>
      <c r="WEN600" s="189"/>
      <c r="WEO600" s="189"/>
      <c r="WEP600" s="189"/>
      <c r="WEQ600" s="189"/>
      <c r="WER600" s="189"/>
      <c r="WES600" s="189"/>
      <c r="WET600" s="189"/>
      <c r="WEU600" s="189"/>
      <c r="WEV600" s="189"/>
      <c r="WEW600" s="189"/>
      <c r="WEX600" s="189"/>
      <c r="WEY600" s="189"/>
      <c r="WEZ600" s="189"/>
      <c r="WFA600" s="189"/>
      <c r="WFB600" s="189"/>
      <c r="WFC600" s="189"/>
      <c r="WFD600" s="189"/>
      <c r="WFE600" s="189"/>
      <c r="WFF600" s="189"/>
      <c r="WFG600" s="189"/>
      <c r="WFH600" s="189"/>
      <c r="WFI600" s="189"/>
      <c r="WFJ600" s="189"/>
      <c r="WFK600" s="189"/>
      <c r="WFL600" s="189"/>
      <c r="WFM600" s="189"/>
      <c r="WFN600" s="189"/>
      <c r="WFO600" s="189"/>
      <c r="WFP600" s="189"/>
      <c r="WFQ600" s="189"/>
      <c r="WFR600" s="189"/>
      <c r="WFS600" s="189"/>
      <c r="WFT600" s="189"/>
      <c r="WFU600" s="189"/>
      <c r="WFV600" s="189"/>
      <c r="WFW600" s="189"/>
      <c r="WFX600" s="189"/>
      <c r="WFY600" s="189"/>
      <c r="WFZ600" s="189"/>
      <c r="WGA600" s="189"/>
      <c r="WGB600" s="189"/>
      <c r="WGC600" s="189"/>
      <c r="WGD600" s="189"/>
      <c r="WGE600" s="189"/>
      <c r="WGF600" s="189"/>
      <c r="WGG600" s="189"/>
      <c r="WGH600" s="189"/>
      <c r="WGI600" s="189"/>
      <c r="WGJ600" s="189"/>
      <c r="WGK600" s="189"/>
      <c r="WGL600" s="189"/>
      <c r="WGM600" s="189"/>
      <c r="WGN600" s="189"/>
      <c r="WGO600" s="189"/>
      <c r="WGP600" s="189"/>
      <c r="WGQ600" s="189"/>
      <c r="WGR600" s="189"/>
      <c r="WGS600" s="189"/>
      <c r="WGT600" s="189"/>
      <c r="WGU600" s="189"/>
      <c r="WGV600" s="189"/>
      <c r="WGW600" s="189"/>
      <c r="WGX600" s="189"/>
      <c r="WGY600" s="189"/>
      <c r="WGZ600" s="189"/>
      <c r="WHA600" s="189"/>
      <c r="WHB600" s="189"/>
      <c r="WHC600" s="189"/>
      <c r="WHD600" s="189"/>
      <c r="WHE600" s="189"/>
      <c r="WHF600" s="189"/>
      <c r="WHG600" s="189"/>
      <c r="WHH600" s="189"/>
      <c r="WHI600" s="189"/>
      <c r="WHJ600" s="189"/>
      <c r="WHK600" s="189"/>
      <c r="WHL600" s="189"/>
      <c r="WHM600" s="189"/>
      <c r="WHN600" s="189"/>
      <c r="WHO600" s="189"/>
      <c r="WHP600" s="189"/>
      <c r="WHQ600" s="189"/>
      <c r="WHR600" s="189"/>
      <c r="WHS600" s="189"/>
      <c r="WHT600" s="189"/>
      <c r="WHU600" s="189"/>
      <c r="WHV600" s="189"/>
      <c r="WHW600" s="189"/>
      <c r="WHX600" s="189"/>
      <c r="WHY600" s="189"/>
      <c r="WHZ600" s="189"/>
      <c r="WIA600" s="189"/>
      <c r="WIB600" s="189"/>
      <c r="WIC600" s="189"/>
      <c r="WID600" s="189"/>
      <c r="WIE600" s="189"/>
      <c r="WIF600" s="189"/>
      <c r="WIG600" s="189"/>
      <c r="WIH600" s="189"/>
      <c r="WII600" s="189"/>
      <c r="WIJ600" s="189"/>
      <c r="WIK600" s="189"/>
      <c r="WIL600" s="189"/>
      <c r="WIM600" s="189"/>
      <c r="WIN600" s="189"/>
      <c r="WIO600" s="189"/>
      <c r="WIP600" s="189"/>
      <c r="WIQ600" s="189"/>
      <c r="WIR600" s="189"/>
      <c r="WIS600" s="189"/>
      <c r="WIT600" s="189"/>
      <c r="WIU600" s="189"/>
      <c r="WIV600" s="189"/>
      <c r="WIW600" s="189"/>
      <c r="WIX600" s="189"/>
      <c r="WIY600" s="189"/>
      <c r="WIZ600" s="189"/>
      <c r="WJA600" s="189"/>
      <c r="WJB600" s="189"/>
      <c r="WJC600" s="189"/>
      <c r="WJD600" s="189"/>
      <c r="WJE600" s="189"/>
      <c r="WJF600" s="189"/>
      <c r="WJG600" s="189"/>
      <c r="WJH600" s="189"/>
      <c r="WJI600" s="189"/>
      <c r="WJJ600" s="189"/>
      <c r="WJK600" s="189"/>
      <c r="WJL600" s="189"/>
      <c r="WJM600" s="189"/>
      <c r="WJN600" s="189"/>
      <c r="WJO600" s="189"/>
      <c r="WJP600" s="189"/>
      <c r="WJQ600" s="189"/>
      <c r="WJR600" s="189"/>
      <c r="WJS600" s="189"/>
      <c r="WJT600" s="189"/>
      <c r="WJU600" s="189"/>
      <c r="WJV600" s="189"/>
      <c r="WJW600" s="189"/>
      <c r="WJX600" s="189"/>
      <c r="WJY600" s="189"/>
      <c r="WJZ600" s="189"/>
      <c r="WKA600" s="189"/>
      <c r="WKB600" s="189"/>
      <c r="WKC600" s="189"/>
      <c r="WKD600" s="189"/>
      <c r="WKE600" s="189"/>
      <c r="WKF600" s="189"/>
      <c r="WKG600" s="189"/>
      <c r="WKH600" s="189"/>
      <c r="WKI600" s="189"/>
      <c r="WKJ600" s="189"/>
      <c r="WKK600" s="189"/>
      <c r="WKL600" s="189"/>
      <c r="WKM600" s="189"/>
      <c r="WKN600" s="189"/>
      <c r="WKO600" s="189"/>
      <c r="WKP600" s="189"/>
      <c r="WKQ600" s="189"/>
      <c r="WKR600" s="189"/>
      <c r="WKS600" s="189"/>
      <c r="WKT600" s="189"/>
      <c r="WKU600" s="189"/>
      <c r="WKV600" s="189"/>
      <c r="WKW600" s="189"/>
      <c r="WKX600" s="189"/>
      <c r="WKY600" s="189"/>
      <c r="WKZ600" s="189"/>
      <c r="WLA600" s="189"/>
      <c r="WLB600" s="189"/>
      <c r="WLC600" s="189"/>
      <c r="WLD600" s="189"/>
      <c r="WLE600" s="189"/>
      <c r="WLF600" s="189"/>
      <c r="WLG600" s="189"/>
      <c r="WLH600" s="189"/>
      <c r="WLI600" s="189"/>
      <c r="WLJ600" s="189"/>
      <c r="WLK600" s="189"/>
      <c r="WLL600" s="189"/>
      <c r="WLM600" s="189"/>
      <c r="WLN600" s="189"/>
      <c r="WLO600" s="189"/>
      <c r="WLP600" s="189"/>
      <c r="WLQ600" s="189"/>
      <c r="WLR600" s="189"/>
      <c r="WLS600" s="189"/>
      <c r="WLT600" s="189"/>
      <c r="WLU600" s="189"/>
      <c r="WLV600" s="189"/>
      <c r="WLW600" s="189"/>
      <c r="WLX600" s="189"/>
      <c r="WLY600" s="189"/>
      <c r="WLZ600" s="189"/>
      <c r="WMA600" s="189"/>
      <c r="WMB600" s="189"/>
      <c r="WMC600" s="189"/>
      <c r="WMD600" s="189"/>
      <c r="WME600" s="189"/>
      <c r="WMF600" s="189"/>
      <c r="WMG600" s="189"/>
      <c r="WMH600" s="189"/>
      <c r="WMI600" s="189"/>
      <c r="WMJ600" s="189"/>
      <c r="WMK600" s="189"/>
      <c r="WML600" s="189"/>
      <c r="WMM600" s="189"/>
      <c r="WMN600" s="189"/>
      <c r="WMO600" s="189"/>
      <c r="WMP600" s="189"/>
      <c r="WMQ600" s="189"/>
      <c r="WMR600" s="189"/>
      <c r="WMS600" s="189"/>
      <c r="WMT600" s="189"/>
      <c r="WMU600" s="189"/>
      <c r="WMV600" s="189"/>
      <c r="WMW600" s="189"/>
      <c r="WMX600" s="189"/>
      <c r="WMY600" s="189"/>
      <c r="WMZ600" s="189"/>
      <c r="WNA600" s="189"/>
      <c r="WNB600" s="189"/>
      <c r="WNC600" s="189"/>
      <c r="WND600" s="189"/>
      <c r="WNE600" s="189"/>
      <c r="WNF600" s="189"/>
      <c r="WNG600" s="189"/>
      <c r="WNH600" s="189"/>
      <c r="WNI600" s="189"/>
      <c r="WNJ600" s="189"/>
      <c r="WNK600" s="189"/>
      <c r="WNL600" s="189"/>
      <c r="WNM600" s="189"/>
      <c r="WNN600" s="189"/>
      <c r="WNO600" s="189"/>
      <c r="WNP600" s="189"/>
      <c r="WNQ600" s="189"/>
      <c r="WNR600" s="189"/>
      <c r="WNS600" s="189"/>
      <c r="WNT600" s="189"/>
      <c r="WNU600" s="189"/>
      <c r="WNV600" s="189"/>
      <c r="WNW600" s="189"/>
      <c r="WNX600" s="189"/>
      <c r="WNY600" s="189"/>
      <c r="WNZ600" s="189"/>
      <c r="WOA600" s="189"/>
      <c r="WOB600" s="189"/>
      <c r="WOC600" s="189"/>
      <c r="WOD600" s="189"/>
      <c r="WOE600" s="189"/>
      <c r="WOF600" s="189"/>
      <c r="WOG600" s="189"/>
      <c r="WOH600" s="189"/>
      <c r="WOI600" s="189"/>
      <c r="WOJ600" s="189"/>
      <c r="WOK600" s="189"/>
      <c r="WOL600" s="189"/>
      <c r="WOM600" s="189"/>
      <c r="WON600" s="189"/>
      <c r="WOO600" s="189"/>
      <c r="WOP600" s="189"/>
      <c r="WOQ600" s="189"/>
      <c r="WOR600" s="189"/>
      <c r="WOS600" s="189"/>
      <c r="WOT600" s="189"/>
      <c r="WOU600" s="189"/>
      <c r="WOV600" s="189"/>
      <c r="WOW600" s="189"/>
      <c r="WOX600" s="189"/>
      <c r="WOY600" s="189"/>
      <c r="WOZ600" s="189"/>
      <c r="WPA600" s="189"/>
      <c r="WPB600" s="189"/>
      <c r="WPC600" s="189"/>
      <c r="WPD600" s="189"/>
      <c r="WPE600" s="189"/>
      <c r="WPF600" s="189"/>
      <c r="WPG600" s="189"/>
      <c r="WPH600" s="189"/>
      <c r="WPI600" s="189"/>
      <c r="WPJ600" s="189"/>
      <c r="WPK600" s="189"/>
      <c r="WPL600" s="189"/>
      <c r="WPM600" s="189"/>
      <c r="WPN600" s="189"/>
      <c r="WPO600" s="189"/>
      <c r="WPP600" s="189"/>
      <c r="WPQ600" s="189"/>
      <c r="WPR600" s="189"/>
      <c r="WPS600" s="189"/>
      <c r="WPT600" s="189"/>
      <c r="WPU600" s="189"/>
      <c r="WPV600" s="189"/>
      <c r="WPW600" s="189"/>
      <c r="WPX600" s="189"/>
      <c r="WPY600" s="189"/>
      <c r="WPZ600" s="189"/>
      <c r="WQA600" s="189"/>
      <c r="WQB600" s="189"/>
      <c r="WQC600" s="189"/>
      <c r="WQD600" s="189"/>
      <c r="WQE600" s="189"/>
      <c r="WQF600" s="189"/>
      <c r="WQG600" s="189"/>
      <c r="WQH600" s="189"/>
      <c r="WQI600" s="189"/>
      <c r="WQJ600" s="189"/>
      <c r="WQK600" s="189"/>
      <c r="WQL600" s="189"/>
      <c r="WQM600" s="189"/>
      <c r="WQN600" s="189"/>
      <c r="WQO600" s="189"/>
      <c r="WQP600" s="189"/>
      <c r="WQQ600" s="189"/>
      <c r="WQR600" s="189"/>
      <c r="WQS600" s="189"/>
      <c r="WQT600" s="189"/>
      <c r="WQU600" s="189"/>
      <c r="WQV600" s="189"/>
      <c r="WQW600" s="189"/>
      <c r="WQX600" s="189"/>
      <c r="WQY600" s="189"/>
      <c r="WQZ600" s="189"/>
      <c r="WRA600" s="189"/>
      <c r="WRB600" s="189"/>
      <c r="WRC600" s="189"/>
      <c r="WRD600" s="189"/>
      <c r="WRE600" s="189"/>
      <c r="WRF600" s="189"/>
      <c r="WRG600" s="189"/>
      <c r="WRH600" s="189"/>
      <c r="WRI600" s="189"/>
      <c r="WRJ600" s="189"/>
      <c r="WRK600" s="189"/>
      <c r="WRL600" s="189"/>
      <c r="WRM600" s="189"/>
      <c r="WRN600" s="189"/>
      <c r="WRO600" s="189"/>
      <c r="WRP600" s="189"/>
      <c r="WRQ600" s="189"/>
      <c r="WRR600" s="189"/>
      <c r="WRS600" s="189"/>
      <c r="WRT600" s="189"/>
      <c r="WRU600" s="189"/>
      <c r="WRV600" s="189"/>
      <c r="WRW600" s="189"/>
      <c r="WRX600" s="189"/>
      <c r="WRY600" s="189"/>
      <c r="WRZ600" s="189"/>
      <c r="WSA600" s="189"/>
      <c r="WSB600" s="189"/>
      <c r="WSC600" s="189"/>
      <c r="WSD600" s="189"/>
      <c r="WSE600" s="189"/>
      <c r="WSF600" s="189"/>
      <c r="WSG600" s="189"/>
      <c r="WSH600" s="189"/>
      <c r="WSI600" s="189"/>
      <c r="WSJ600" s="189"/>
      <c r="WSK600" s="189"/>
      <c r="WSL600" s="189"/>
      <c r="WSM600" s="189"/>
      <c r="WSN600" s="189"/>
      <c r="WSO600" s="189"/>
      <c r="WSP600" s="189"/>
      <c r="WSQ600" s="189"/>
      <c r="WSR600" s="189"/>
      <c r="WSS600" s="189"/>
      <c r="WST600" s="189"/>
      <c r="WSU600" s="189"/>
      <c r="WSV600" s="189"/>
      <c r="WSW600" s="189"/>
      <c r="WSX600" s="189"/>
      <c r="WSY600" s="189"/>
      <c r="WSZ600" s="189"/>
      <c r="WTA600" s="189"/>
      <c r="WTB600" s="189"/>
      <c r="WTC600" s="189"/>
      <c r="WTD600" s="189"/>
      <c r="WTE600" s="189"/>
      <c r="WTF600" s="189"/>
      <c r="WTG600" s="189"/>
      <c r="WTH600" s="189"/>
      <c r="WTI600" s="189"/>
      <c r="WTJ600" s="189"/>
      <c r="WTK600" s="189"/>
      <c r="WTL600" s="189"/>
      <c r="WTM600" s="189"/>
      <c r="WTN600" s="189"/>
      <c r="WTO600" s="189"/>
      <c r="WTP600" s="189"/>
      <c r="WTQ600" s="189"/>
      <c r="WTR600" s="189"/>
      <c r="WTS600" s="189"/>
      <c r="WTT600" s="189"/>
      <c r="WTU600" s="189"/>
      <c r="WTV600" s="189"/>
      <c r="WTW600" s="189"/>
      <c r="WTX600" s="189"/>
      <c r="WTY600" s="189"/>
      <c r="WTZ600" s="189"/>
      <c r="WUA600" s="189"/>
      <c r="WUB600" s="189"/>
      <c r="WUC600" s="189"/>
      <c r="WUD600" s="189"/>
      <c r="WUE600" s="189"/>
      <c r="WUF600" s="189"/>
      <c r="WUG600" s="189"/>
      <c r="WUH600" s="189"/>
      <c r="WUI600" s="189"/>
      <c r="WUJ600" s="189"/>
      <c r="WUK600" s="189"/>
      <c r="WUL600" s="189"/>
      <c r="WUM600" s="189"/>
      <c r="WUN600" s="189"/>
      <c r="WUO600" s="189"/>
      <c r="WUP600" s="189"/>
      <c r="WUQ600" s="189"/>
      <c r="WUR600" s="189"/>
      <c r="WUS600" s="189"/>
      <c r="WUT600" s="189"/>
      <c r="WUU600" s="189"/>
      <c r="WUV600" s="189"/>
      <c r="WUW600" s="189"/>
      <c r="WUX600" s="189"/>
      <c r="WUY600" s="189"/>
      <c r="WUZ600" s="189"/>
      <c r="WVA600" s="189"/>
      <c r="WVB600" s="189"/>
      <c r="WVC600" s="189"/>
      <c r="WVD600" s="189"/>
      <c r="WVE600" s="189"/>
      <c r="WVF600" s="189"/>
      <c r="WVG600" s="189"/>
      <c r="WVH600" s="189"/>
      <c r="WVI600" s="189"/>
      <c r="WVJ600" s="189"/>
      <c r="WVK600" s="189"/>
      <c r="WVL600" s="189"/>
      <c r="WVM600" s="189"/>
      <c r="WVN600" s="189"/>
      <c r="WVO600" s="189"/>
      <c r="WVP600" s="189"/>
      <c r="WVQ600" s="189"/>
      <c r="WVR600" s="189"/>
      <c r="WVS600" s="189"/>
      <c r="WVT600" s="189"/>
      <c r="WVU600" s="189"/>
      <c r="WVV600" s="189"/>
      <c r="WVW600" s="189"/>
      <c r="WVX600" s="189"/>
      <c r="WVY600" s="189"/>
      <c r="WVZ600" s="189"/>
      <c r="WWA600" s="189"/>
      <c r="WWB600" s="189"/>
      <c r="WWC600" s="189"/>
      <c r="WWD600" s="189"/>
      <c r="WWE600" s="189"/>
      <c r="WWF600" s="189"/>
      <c r="WWG600" s="189"/>
      <c r="WWH600" s="189"/>
      <c r="WWI600" s="189"/>
      <c r="WWJ600" s="189"/>
      <c r="WWK600" s="189"/>
      <c r="WWL600" s="189"/>
      <c r="WWM600" s="189"/>
      <c r="WWN600" s="189"/>
      <c r="WWO600" s="189"/>
      <c r="WWP600" s="189"/>
      <c r="WWQ600" s="189"/>
      <c r="WWR600" s="189"/>
      <c r="WWS600" s="189"/>
      <c r="WWT600" s="189"/>
      <c r="WWU600" s="189"/>
      <c r="WWV600" s="189"/>
      <c r="WWW600" s="189"/>
      <c r="WWX600" s="189"/>
      <c r="WWY600" s="189"/>
      <c r="WWZ600" s="189"/>
      <c r="WXA600" s="189"/>
      <c r="WXB600" s="189"/>
      <c r="WXC600" s="189"/>
      <c r="WXD600" s="189"/>
      <c r="WXE600" s="189"/>
      <c r="WXF600" s="189"/>
      <c r="WXG600" s="189"/>
      <c r="WXH600" s="189"/>
      <c r="WXI600" s="189"/>
      <c r="WXJ600" s="189"/>
      <c r="WXK600" s="189"/>
      <c r="WXL600" s="189"/>
      <c r="WXM600" s="189"/>
      <c r="WXN600" s="189"/>
      <c r="WXO600" s="189"/>
      <c r="WXP600" s="189"/>
      <c r="WXQ600" s="189"/>
      <c r="WXR600" s="189"/>
      <c r="WXS600" s="189"/>
      <c r="WXT600" s="189"/>
      <c r="WXU600" s="189"/>
      <c r="WXV600" s="189"/>
      <c r="WXW600" s="189"/>
      <c r="WXX600" s="189"/>
      <c r="WXY600" s="189"/>
      <c r="WXZ600" s="189"/>
      <c r="WYA600" s="189"/>
      <c r="WYB600" s="189"/>
      <c r="WYC600" s="189"/>
      <c r="WYD600" s="189"/>
      <c r="WYE600" s="189"/>
      <c r="WYF600" s="189"/>
      <c r="WYG600" s="189"/>
      <c r="WYH600" s="189"/>
      <c r="WYI600" s="189"/>
      <c r="WYJ600" s="189"/>
      <c r="WYK600" s="189"/>
      <c r="WYL600" s="189"/>
      <c r="WYM600" s="189"/>
      <c r="WYN600" s="189"/>
      <c r="WYO600" s="189"/>
      <c r="WYP600" s="189"/>
      <c r="WYQ600" s="189"/>
      <c r="WYR600" s="189"/>
      <c r="WYS600" s="189"/>
      <c r="WYT600" s="189"/>
      <c r="WYU600" s="189"/>
      <c r="WYV600" s="189"/>
      <c r="WYW600" s="189"/>
      <c r="WYX600" s="189"/>
      <c r="WYY600" s="189"/>
      <c r="WYZ600" s="189"/>
      <c r="WZA600" s="189"/>
      <c r="WZB600" s="189"/>
      <c r="WZC600" s="189"/>
      <c r="WZD600" s="189"/>
      <c r="WZE600" s="189"/>
      <c r="WZF600" s="189"/>
      <c r="WZG600" s="189"/>
      <c r="WZH600" s="189"/>
      <c r="WZI600" s="189"/>
      <c r="WZJ600" s="189"/>
      <c r="WZK600" s="189"/>
      <c r="WZL600" s="189"/>
      <c r="WZM600" s="189"/>
      <c r="WZN600" s="189"/>
      <c r="WZO600" s="189"/>
      <c r="WZP600" s="189"/>
      <c r="WZQ600" s="189"/>
      <c r="WZR600" s="189"/>
      <c r="WZS600" s="189"/>
      <c r="WZT600" s="189"/>
      <c r="WZU600" s="189"/>
      <c r="WZV600" s="189"/>
      <c r="WZW600" s="189"/>
      <c r="WZX600" s="189"/>
      <c r="WZY600" s="189"/>
      <c r="WZZ600" s="189"/>
      <c r="XAA600" s="189"/>
      <c r="XAB600" s="189"/>
      <c r="XAC600" s="189"/>
      <c r="XAD600" s="189"/>
      <c r="XAE600" s="189"/>
      <c r="XAF600" s="189"/>
      <c r="XAG600" s="189"/>
      <c r="XAH600" s="189"/>
      <c r="XAI600" s="189"/>
      <c r="XAJ600" s="189"/>
      <c r="XAK600" s="189"/>
      <c r="XAL600" s="189"/>
      <c r="XAM600" s="189"/>
      <c r="XAN600" s="189"/>
      <c r="XAO600" s="189"/>
      <c r="XAP600" s="189"/>
      <c r="XAQ600" s="189"/>
      <c r="XAR600" s="189"/>
      <c r="XAS600" s="189"/>
      <c r="XAT600" s="189"/>
      <c r="XAU600" s="189"/>
      <c r="XAV600" s="189"/>
      <c r="XAW600" s="189"/>
      <c r="XAX600" s="189"/>
      <c r="XAY600" s="189"/>
      <c r="XAZ600" s="189"/>
      <c r="XBA600" s="189"/>
      <c r="XBB600" s="189"/>
      <c r="XBC600" s="189"/>
      <c r="XBD600" s="189"/>
      <c r="XBE600" s="189"/>
      <c r="XBF600" s="189"/>
      <c r="XBG600" s="189"/>
      <c r="XBH600" s="189"/>
      <c r="XBI600" s="189"/>
      <c r="XBJ600" s="189"/>
      <c r="XBK600" s="189"/>
      <c r="XBL600" s="189"/>
      <c r="XBM600" s="189"/>
      <c r="XBN600" s="189"/>
      <c r="XBO600" s="189"/>
      <c r="XBP600" s="189"/>
      <c r="XBQ600" s="189"/>
      <c r="XBR600" s="189"/>
      <c r="XBS600" s="189"/>
      <c r="XBT600" s="189"/>
      <c r="XBU600" s="189"/>
      <c r="XBV600" s="189"/>
      <c r="XBW600" s="189"/>
      <c r="XBX600" s="189"/>
      <c r="XBY600" s="189"/>
      <c r="XBZ600" s="189"/>
      <c r="XCA600" s="189"/>
      <c r="XCB600" s="189"/>
      <c r="XCC600" s="189"/>
      <c r="XCD600" s="189"/>
      <c r="XCE600" s="189"/>
      <c r="XCF600" s="189"/>
      <c r="XCG600" s="189"/>
      <c r="XCH600" s="189"/>
      <c r="XCI600" s="189"/>
      <c r="XCJ600" s="189"/>
      <c r="XCK600" s="189"/>
      <c r="XCL600" s="189"/>
      <c r="XCM600" s="189"/>
      <c r="XCN600" s="189"/>
      <c r="XCO600" s="189"/>
      <c r="XCP600" s="189"/>
      <c r="XCQ600" s="189"/>
      <c r="XCR600" s="189"/>
      <c r="XCS600" s="189"/>
      <c r="XCT600" s="189"/>
      <c r="XCU600" s="189"/>
      <c r="XCV600" s="189"/>
      <c r="XCW600" s="189"/>
      <c r="XCX600" s="189"/>
      <c r="XCY600" s="189"/>
      <c r="XCZ600" s="189"/>
      <c r="XDA600" s="189"/>
      <c r="XDB600" s="189"/>
      <c r="XDC600" s="189"/>
      <c r="XDD600" s="189"/>
      <c r="XDE600" s="189"/>
      <c r="XDF600" s="189"/>
      <c r="XDG600" s="189"/>
      <c r="XDH600" s="189"/>
      <c r="XDI600" s="189"/>
      <c r="XDJ600" s="189"/>
      <c r="XDK600" s="189"/>
      <c r="XDL600" s="189"/>
      <c r="XDM600" s="189"/>
      <c r="XDN600" s="189"/>
      <c r="XDO600" s="189"/>
      <c r="XDP600" s="189"/>
      <c r="XDQ600" s="189"/>
      <c r="XDR600" s="189"/>
      <c r="XDS600" s="189"/>
      <c r="XDT600" s="189"/>
      <c r="XDU600" s="189"/>
      <c r="XDV600" s="189"/>
      <c r="XDW600" s="189"/>
      <c r="XDX600" s="189"/>
      <c r="XDY600" s="189"/>
      <c r="XDZ600" s="189"/>
      <c r="XEA600" s="189"/>
      <c r="XEB600" s="189"/>
      <c r="XEC600" s="189"/>
      <c r="XED600" s="189"/>
      <c r="XEE600" s="189"/>
      <c r="XEF600" s="189"/>
      <c r="XEG600" s="189"/>
      <c r="XEH600" s="189"/>
      <c r="XEI600" s="189"/>
      <c r="XEJ600" s="189"/>
      <c r="XEK600" s="189"/>
      <c r="XEL600" s="189"/>
      <c r="XEM600" s="189"/>
      <c r="XEN600" s="189"/>
      <c r="XEO600" s="189"/>
      <c r="XEP600" s="189"/>
      <c r="XEQ600" s="189"/>
      <c r="XER600" s="189"/>
      <c r="XES600" s="189"/>
      <c r="XET600" s="189"/>
      <c r="XEU600" s="189"/>
      <c r="XEV600" s="189"/>
      <c r="XEW600" s="189"/>
      <c r="XEX600" s="189"/>
      <c r="XEY600" s="189"/>
      <c r="XEZ600" s="189"/>
      <c r="XFA600" s="189"/>
      <c r="XFB600" s="189"/>
      <c r="XFC600" s="189"/>
      <c r="XFD600" s="189"/>
    </row>
    <row r="601" spans="1:16384" ht="31.5" hidden="1" customHeight="1" x14ac:dyDescent="0.25"/>
    <row r="602" spans="1:16384" ht="31.5" hidden="1" customHeight="1" x14ac:dyDescent="0.25"/>
    <row r="603" spans="1:16384" ht="31.5" hidden="1" customHeight="1" x14ac:dyDescent="0.25"/>
    <row r="604" spans="1:16384" ht="31.5" hidden="1" customHeight="1" x14ac:dyDescent="0.25"/>
    <row r="605" spans="1:16384" ht="31.5" hidden="1" customHeight="1" x14ac:dyDescent="0.25"/>
    <row r="606" spans="1:16384" ht="31.5" hidden="1" customHeight="1" x14ac:dyDescent="0.25"/>
    <row r="607" spans="1:16384" ht="31.5" hidden="1" customHeight="1" x14ac:dyDescent="0.25"/>
    <row r="608" spans="1:16384" ht="31.5" hidden="1" customHeight="1" x14ac:dyDescent="0.25"/>
    <row r="609" ht="31.5" hidden="1" customHeight="1" x14ac:dyDescent="0.25"/>
    <row r="610" ht="31.5" hidden="1" customHeight="1" x14ac:dyDescent="0.25"/>
    <row r="611" ht="31.5" hidden="1" customHeight="1" x14ac:dyDescent="0.25"/>
    <row r="612" ht="31.5" hidden="1" customHeight="1" x14ac:dyDescent="0.25"/>
    <row r="613" ht="31.5" hidden="1" customHeight="1" x14ac:dyDescent="0.25"/>
  </sheetData>
  <sheetProtection password="9C06" sheet="1" objects="1" scenarios="1"/>
  <mergeCells count="175">
    <mergeCell ref="A587:B587"/>
    <mergeCell ref="A588:B588"/>
    <mergeCell ref="A593:B593"/>
    <mergeCell ref="A570:B570"/>
    <mergeCell ref="A589:B589"/>
    <mergeCell ref="A590:B590"/>
    <mergeCell ref="A591:B591"/>
    <mergeCell ref="A592:B592"/>
    <mergeCell ref="A582:B582"/>
    <mergeCell ref="A583:B583"/>
    <mergeCell ref="A584:B584"/>
    <mergeCell ref="A585:B585"/>
    <mergeCell ref="A586:B586"/>
    <mergeCell ref="A577:B577"/>
    <mergeCell ref="A578:B578"/>
    <mergeCell ref="A579:B579"/>
    <mergeCell ref="A580:B580"/>
    <mergeCell ref="A581:B581"/>
    <mergeCell ref="A572:O572"/>
    <mergeCell ref="A573:B573"/>
    <mergeCell ref="A574:B574"/>
    <mergeCell ref="A575:B575"/>
    <mergeCell ref="A576:B576"/>
    <mergeCell ref="C571:F571"/>
    <mergeCell ref="H571:K571"/>
    <mergeCell ref="O571:P571"/>
    <mergeCell ref="A438:B438"/>
    <mergeCell ref="A461:B461"/>
    <mergeCell ref="A478:B478"/>
    <mergeCell ref="P180:P181"/>
    <mergeCell ref="Q180:Q181"/>
    <mergeCell ref="H401:H402"/>
    <mergeCell ref="H399:H400"/>
    <mergeCell ref="G399:G400"/>
    <mergeCell ref="G401:G402"/>
    <mergeCell ref="A292:B292"/>
    <mergeCell ref="A302:B302"/>
    <mergeCell ref="A346:B346"/>
    <mergeCell ref="A378:B378"/>
    <mergeCell ref="A425:B425"/>
    <mergeCell ref="A209:B209"/>
    <mergeCell ref="A234:B234"/>
    <mergeCell ref="A258:B258"/>
    <mergeCell ref="A266:B266"/>
    <mergeCell ref="L180:L181"/>
    <mergeCell ref="M180:M181"/>
    <mergeCell ref="O180:O181"/>
    <mergeCell ref="O399:O400"/>
    <mergeCell ref="R111:R112"/>
    <mergeCell ref="G195:G196"/>
    <mergeCell ref="H195:H196"/>
    <mergeCell ref="I195:I196"/>
    <mergeCell ref="J195:J196"/>
    <mergeCell ref="K195:K196"/>
    <mergeCell ref="L195:L196"/>
    <mergeCell ref="M195:M196"/>
    <mergeCell ref="O195:O196"/>
    <mergeCell ref="P195:P196"/>
    <mergeCell ref="Q195:Q196"/>
    <mergeCell ref="R195:R196"/>
    <mergeCell ref="R180:R181"/>
    <mergeCell ref="L111:L112"/>
    <mergeCell ref="M111:M112"/>
    <mergeCell ref="O111:O112"/>
    <mergeCell ref="P111:P112"/>
    <mergeCell ref="Q111:Q112"/>
    <mergeCell ref="R23:R24"/>
    <mergeCell ref="L23:L24"/>
    <mergeCell ref="M23:M24"/>
    <mergeCell ref="O23:O24"/>
    <mergeCell ref="P23:P24"/>
    <mergeCell ref="Q23:Q24"/>
    <mergeCell ref="A2:B2"/>
    <mergeCell ref="A33:B33"/>
    <mergeCell ref="A82:B82"/>
    <mergeCell ref="P18:P19"/>
    <mergeCell ref="Q18:Q19"/>
    <mergeCell ref="R18:R19"/>
    <mergeCell ref="A21:A22"/>
    <mergeCell ref="G21:G22"/>
    <mergeCell ref="H21:H22"/>
    <mergeCell ref="I21:I22"/>
    <mergeCell ref="J21:J22"/>
    <mergeCell ref="K21:K22"/>
    <mergeCell ref="L21:L22"/>
    <mergeCell ref="M21:M22"/>
    <mergeCell ref="O21:O22"/>
    <mergeCell ref="P21:P22"/>
    <mergeCell ref="Q21:Q22"/>
    <mergeCell ref="R21:R22"/>
    <mergeCell ref="J18:J19"/>
    <mergeCell ref="K18:K19"/>
    <mergeCell ref="L18:L19"/>
    <mergeCell ref="M18:M19"/>
    <mergeCell ref="A18:A19"/>
    <mergeCell ref="G18:G19"/>
    <mergeCell ref="H18:H19"/>
    <mergeCell ref="I18:I19"/>
    <mergeCell ref="O18:O19"/>
    <mergeCell ref="P7:P8"/>
    <mergeCell ref="Q7:Q8"/>
    <mergeCell ref="R7:R8"/>
    <mergeCell ref="A15:A16"/>
    <mergeCell ref="G15:G16"/>
    <mergeCell ref="H15:H16"/>
    <mergeCell ref="I15:I16"/>
    <mergeCell ref="J15:J16"/>
    <mergeCell ref="K15:K16"/>
    <mergeCell ref="L15:L16"/>
    <mergeCell ref="M15:M16"/>
    <mergeCell ref="O15:O16"/>
    <mergeCell ref="P15:P16"/>
    <mergeCell ref="Q15:Q16"/>
    <mergeCell ref="R15:R16"/>
    <mergeCell ref="A7:A8"/>
    <mergeCell ref="G7:G8"/>
    <mergeCell ref="H7:H8"/>
    <mergeCell ref="I7:I8"/>
    <mergeCell ref="J7:J8"/>
    <mergeCell ref="K7:K8"/>
    <mergeCell ref="L7:L8"/>
    <mergeCell ref="M7:M8"/>
    <mergeCell ref="O7:O8"/>
    <mergeCell ref="B7:B8"/>
    <mergeCell ref="B15:B16"/>
    <mergeCell ref="B111:B112"/>
    <mergeCell ref="B180:B181"/>
    <mergeCell ref="B21:B22"/>
    <mergeCell ref="B23:B24"/>
    <mergeCell ref="G23:G24"/>
    <mergeCell ref="H23:H24"/>
    <mergeCell ref="O401:O402"/>
    <mergeCell ref="B195:B196"/>
    <mergeCell ref="B18:B19"/>
    <mergeCell ref="G111:G112"/>
    <mergeCell ref="H111:H112"/>
    <mergeCell ref="I111:I112"/>
    <mergeCell ref="J111:J112"/>
    <mergeCell ref="K111:K112"/>
    <mergeCell ref="A107:B107"/>
    <mergeCell ref="A151:B151"/>
    <mergeCell ref="A163:B163"/>
    <mergeCell ref="A23:A24"/>
    <mergeCell ref="A111:A112"/>
    <mergeCell ref="J399:J400"/>
    <mergeCell ref="J401:J402"/>
    <mergeCell ref="I399:I400"/>
    <mergeCell ref="P399:P400"/>
    <mergeCell ref="Q399:Q400"/>
    <mergeCell ref="R399:R400"/>
    <mergeCell ref="P401:P402"/>
    <mergeCell ref="Q401:Q402"/>
    <mergeCell ref="R401:R402"/>
    <mergeCell ref="L399:L400"/>
    <mergeCell ref="L401:L402"/>
    <mergeCell ref="M399:M400"/>
    <mergeCell ref="M401:M402"/>
    <mergeCell ref="N399:N400"/>
    <mergeCell ref="N401:N402"/>
    <mergeCell ref="I23:I24"/>
    <mergeCell ref="J23:J24"/>
    <mergeCell ref="K23:K24"/>
    <mergeCell ref="A195:A196"/>
    <mergeCell ref="I401:I402"/>
    <mergeCell ref="K399:K400"/>
    <mergeCell ref="K401:K402"/>
    <mergeCell ref="B399:B400"/>
    <mergeCell ref="A399:A400"/>
    <mergeCell ref="B401:B402"/>
    <mergeCell ref="A401:A402"/>
    <mergeCell ref="I180:I181"/>
    <mergeCell ref="H180:H181"/>
    <mergeCell ref="J180:J181"/>
    <mergeCell ref="G180:G181"/>
    <mergeCell ref="K180:K181"/>
  </mergeCells>
  <dataValidations count="3">
    <dataValidation type="list" allowBlank="1" showInputMessage="1" showErrorMessage="1" errorTitle="Buy American" error="Please use the dropdown arrow to enter X in this cell." sqref="I108:I150 I152:I162 I210:I233 I259:I265 I267:I291 I379:I424 I426:I437 I479:I569 I439:I460 I303:I345 I3:I32 I83:I106 I164:I208 I235:I257 I462:I477 I293:I301 I347:I377 I34:I81" xr:uid="{00000000-0002-0000-0000-000000000000}">
      <formula1>"X"</formula1>
    </dataValidation>
    <dataValidation type="whole" operator="greaterThan" allowBlank="1" showInputMessage="1" showErrorMessage="1" errorTitle="Actual Case Size" error="Please enter only a whole number that reflects the actual case size you are bidding.  If this is the same as the Base Cae Size, you may leave this cell blank." sqref="K3:K569" xr:uid="{00000000-0002-0000-0000-000001000000}">
      <formula1>0</formula1>
    </dataValidation>
    <dataValidation type="decimal" operator="greaterThan" showInputMessage="1" showErrorMessage="1" errorTitle="Price per Case" error="Please enter your price per case for this item." sqref="M3:M571" xr:uid="{00000000-0002-0000-0000-000002000000}">
      <formula1>0</formula1>
    </dataValidation>
  </dataValidations>
  <hyperlinks>
    <hyperlink ref="C108" r:id="rId1" xr:uid="{00000000-0004-0000-0000-000000000000}"/>
    <hyperlink ref="C110" r:id="rId2" xr:uid="{00000000-0004-0000-0000-000001000000}"/>
    <hyperlink ref="C115" r:id="rId3" xr:uid="{00000000-0004-0000-0000-000002000000}"/>
    <hyperlink ref="C133" r:id="rId4" xr:uid="{00000000-0004-0000-0000-000003000000}"/>
    <hyperlink ref="C150" r:id="rId5" xr:uid="{00000000-0004-0000-0000-000004000000}"/>
    <hyperlink ref="C227" r:id="rId6" display="Ken's 2131A5" xr:uid="{00000000-0004-0000-0000-000005000000}"/>
    <hyperlink ref="C138" r:id="rId7" xr:uid="{00000000-0004-0000-0000-000006000000}"/>
    <hyperlink ref="C124" r:id="rId8" display="Cain's 52130" xr:uid="{00000000-0004-0000-0000-000007000000}"/>
    <hyperlink ref="C126" r:id="rId9" xr:uid="{00000000-0004-0000-0000-000008000000}"/>
    <hyperlink ref="C118" r:id="rId10" xr:uid="{00000000-0004-0000-0000-000009000000}"/>
    <hyperlink ref="C195" r:id="rId11" xr:uid="{00000000-0004-0000-0000-00000A000000}"/>
    <hyperlink ref="C196" r:id="rId12" xr:uid="{00000000-0004-0000-0000-00000B000000}"/>
    <hyperlink ref="C203" r:id="rId13" xr:uid="{00000000-0004-0000-0000-00000C000000}"/>
    <hyperlink ref="F253" r:id="rId14" xr:uid="{00000000-0004-0000-0000-00000D000000}"/>
    <hyperlink ref="F254" r:id="rId15" xr:uid="{00000000-0004-0000-0000-00000E000000}"/>
    <hyperlink ref="F235" r:id="rId16" display="US" xr:uid="{00000000-0004-0000-0000-00000F000000}"/>
    <hyperlink ref="F236" r:id="rId17" xr:uid="{00000000-0004-0000-0000-000010000000}"/>
    <hyperlink ref="F247" r:id="rId18" xr:uid="{00000000-0004-0000-0000-000011000000}"/>
    <hyperlink ref="F237" r:id="rId19" xr:uid="{00000000-0004-0000-0000-000012000000}"/>
    <hyperlink ref="F256" r:id="rId20" xr:uid="{00000000-0004-0000-0000-000013000000}"/>
    <hyperlink ref="F241" r:id="rId21" xr:uid="{00000000-0004-0000-0000-000014000000}"/>
    <hyperlink ref="F252" r:id="rId22" xr:uid="{00000000-0004-0000-0000-000015000000}"/>
    <hyperlink ref="F244" r:id="rId23" xr:uid="{00000000-0004-0000-0000-000016000000}"/>
    <hyperlink ref="C248" r:id="rId24" xr:uid="{00000000-0004-0000-0000-000017000000}"/>
    <hyperlink ref="F243" r:id="rId25" xr:uid="{00000000-0004-0000-0000-000018000000}"/>
    <hyperlink ref="F255" r:id="rId26" xr:uid="{00000000-0004-0000-0000-000019000000}"/>
    <hyperlink ref="F242" r:id="rId27" xr:uid="{00000000-0004-0000-0000-00001A000000}"/>
    <hyperlink ref="C391" r:id="rId28" xr:uid="{00000000-0004-0000-0000-00001B000000}"/>
    <hyperlink ref="C390" r:id="rId29" xr:uid="{00000000-0004-0000-0000-00001C000000}"/>
    <hyperlink ref="C421" r:id="rId30" xr:uid="{00000000-0004-0000-0000-00001D000000}"/>
    <hyperlink ref="C399" r:id="rId31" xr:uid="{00000000-0004-0000-0000-00001E000000}"/>
    <hyperlink ref="C401" r:id="rId32" xr:uid="{00000000-0004-0000-0000-00001F000000}"/>
    <hyperlink ref="C476" r:id="rId33" xr:uid="{00000000-0004-0000-0000-000020000000}"/>
    <hyperlink ref="C506" r:id="rId34" xr:uid="{00000000-0004-0000-0000-000021000000}"/>
    <hyperlink ref="C535" r:id="rId35" xr:uid="{00000000-0004-0000-0000-000022000000}"/>
    <hyperlink ref="C537" r:id="rId36" xr:uid="{00000000-0004-0000-0000-000023000000}"/>
    <hyperlink ref="C501" r:id="rId37" display="Frito Lay 000-28400-32078-8" xr:uid="{00000000-0004-0000-0000-000024000000}"/>
    <hyperlink ref="C502" r:id="rId38" display="Frito Lay 000-28400-33625-3" xr:uid="{00000000-0004-0000-0000-000025000000}"/>
    <hyperlink ref="C503" r:id="rId39" display="Frito Lay 000-28400-04702-9" xr:uid="{00000000-0004-0000-0000-000026000000}"/>
    <hyperlink ref="C561" r:id="rId40" xr:uid="{00000000-0004-0000-0000-000027000000}"/>
    <hyperlink ref="C494" r:id="rId41" xr:uid="{00000000-0004-0000-0000-000028000000}"/>
    <hyperlink ref="C303" r:id="rId42" xr:uid="{00000000-0004-0000-0000-000029000000}"/>
    <hyperlink ref="C304" r:id="rId43" xr:uid="{00000000-0004-0000-0000-00002A000000}"/>
    <hyperlink ref="C305" r:id="rId44" xr:uid="{00000000-0004-0000-0000-00002B000000}"/>
    <hyperlink ref="C35" r:id="rId45" xr:uid="{00000000-0004-0000-0000-00002C000000}"/>
    <hyperlink ref="C381" r:id="rId46" xr:uid="{00000000-0004-0000-0000-00002D000000}"/>
    <hyperlink ref="C403" r:id="rId47" xr:uid="{00000000-0004-0000-0000-00002E000000}"/>
    <hyperlink ref="C402" r:id="rId48" xr:uid="{00000000-0004-0000-0000-00002F000000}"/>
    <hyperlink ref="C400" r:id="rId49" xr:uid="{00000000-0004-0000-0000-000030000000}"/>
    <hyperlink ref="C3" r:id="rId50" xr:uid="{00000000-0004-0000-0000-000031000000}"/>
    <hyperlink ref="C493" r:id="rId51" xr:uid="{00000000-0004-0000-0000-000032000000}"/>
    <hyperlink ref="C528" r:id="rId52" xr:uid="{00000000-0004-0000-0000-000033000000}"/>
    <hyperlink ref="C238" r:id="rId53" display="Bush's Best" xr:uid="{00000000-0004-0000-0000-000034000000}"/>
    <hyperlink ref="C240" r:id="rId54" xr:uid="{00000000-0004-0000-0000-000035000000}"/>
    <hyperlink ref="C165" r:id="rId55" xr:uid="{00000000-0004-0000-0000-000036000000}"/>
    <hyperlink ref="C387" r:id="rId56" xr:uid="{00000000-0004-0000-0000-000037000000}"/>
    <hyperlink ref="C436" r:id="rId57" xr:uid="{00000000-0004-0000-0000-000038000000}"/>
    <hyperlink ref="C434" r:id="rId58" xr:uid="{00000000-0004-0000-0000-000039000000}"/>
    <hyperlink ref="C428" r:id="rId59" xr:uid="{00000000-0004-0000-0000-00003A000000}"/>
    <hyperlink ref="C427" r:id="rId60" xr:uid="{00000000-0004-0000-0000-00003B000000}"/>
    <hyperlink ref="C524" r:id="rId61" xr:uid="{00000000-0004-0000-0000-00003C000000}"/>
    <hyperlink ref="C525" r:id="rId62" xr:uid="{00000000-0004-0000-0000-00003D000000}"/>
    <hyperlink ref="C527" r:id="rId63" xr:uid="{00000000-0004-0000-0000-00003E000000}"/>
    <hyperlink ref="C260" r:id="rId64" xr:uid="{00000000-0004-0000-0000-00003F000000}"/>
    <hyperlink ref="C109" r:id="rId65" display="Simplot" xr:uid="{00000000-0004-0000-0000-000040000000}"/>
    <hyperlink ref="C472" r:id="rId66" xr:uid="{00000000-0004-0000-0000-000041000000}"/>
    <hyperlink ref="C111" r:id="rId67" display="Ken's 0572A5, Cains 0283" xr:uid="{00000000-0004-0000-0000-000042000000}"/>
    <hyperlink ref="C192" r:id="rId68" xr:uid="{00000000-0004-0000-0000-000043000000}"/>
    <hyperlink ref="C191" r:id="rId69" xr:uid="{00000000-0004-0000-0000-000044000000}"/>
    <hyperlink ref="C193" r:id="rId70" xr:uid="{00000000-0004-0000-0000-000045000000}"/>
    <hyperlink ref="C186" r:id="rId71" xr:uid="{00000000-0004-0000-0000-000046000000}"/>
    <hyperlink ref="C5" r:id="rId72" xr:uid="{00000000-0004-0000-0000-000047000000}"/>
    <hyperlink ref="C60" r:id="rId73" xr:uid="{00000000-0004-0000-0000-000048000000}"/>
    <hyperlink ref="C40" r:id="rId74" xr:uid="{00000000-0004-0000-0000-000049000000}"/>
    <hyperlink ref="C42" r:id="rId75" xr:uid="{00000000-0004-0000-0000-00004A000000}"/>
    <hyperlink ref="C44" r:id="rId76" xr:uid="{00000000-0004-0000-0000-00004B000000}"/>
    <hyperlink ref="C43" r:id="rId77" display="Superbakery " xr:uid="{00000000-0004-0000-0000-00004C000000}"/>
    <hyperlink ref="C41" r:id="rId78" display="Superbakery" xr:uid="{00000000-0004-0000-0000-00004D000000}"/>
    <hyperlink ref="C560" r:id="rId79" xr:uid="{00000000-0004-0000-0000-00004E000000}"/>
    <hyperlink ref="C550" r:id="rId80" display="Kellogg 38000-17196" xr:uid="{00000000-0004-0000-0000-00004F000000}"/>
    <hyperlink ref="C562" r:id="rId81" xr:uid="{00000000-0004-0000-0000-000050000000}"/>
    <hyperlink ref="C239" r:id="rId82" xr:uid="{00000000-0004-0000-0000-000051000000}"/>
    <hyperlink ref="C442" r:id="rId83" xr:uid="{00000000-0004-0000-0000-000052000000}"/>
    <hyperlink ref="C206" r:id="rId84" xr:uid="{00000000-0004-0000-0000-000053000000}"/>
    <hyperlink ref="C380" r:id="rId85" xr:uid="{00000000-0004-0000-0000-000054000000}"/>
    <hyperlink ref="C352" r:id="rId86" xr:uid="{00000000-0004-0000-0000-000055000000}"/>
    <hyperlink ref="C80" r:id="rId87" xr:uid="{00000000-0004-0000-0000-000056000000}"/>
    <hyperlink ref="C526" r:id="rId88" xr:uid="{00000000-0004-0000-0000-000057000000}"/>
    <hyperlink ref="C257" r:id="rId89" xr:uid="{00000000-0004-0000-0000-000058000000}"/>
    <hyperlink ref="C385" r:id="rId90" xr:uid="{00000000-0004-0000-0000-000059000000}"/>
    <hyperlink ref="C440" r:id="rId91" xr:uid="{00000000-0004-0000-0000-00005A000000}"/>
    <hyperlink ref="C566" r:id="rId92" display="Shearer's Snacks - Barrel o Fun 16662" xr:uid="{00000000-0004-0000-0000-00005B000000}"/>
    <hyperlink ref="C343" r:id="rId93" xr:uid="{00000000-0004-0000-0000-00005C000000}"/>
    <hyperlink ref="C166" r:id="rId94" xr:uid="{00000000-0004-0000-0000-00005D000000}"/>
    <hyperlink ref="C27" r:id="rId95" xr:uid="{00000000-0004-0000-0000-00005E000000}"/>
    <hyperlink ref="C468" r:id="rId96" xr:uid="{00000000-0004-0000-0000-00005F000000}"/>
    <hyperlink ref="C469" r:id="rId97" xr:uid="{00000000-0004-0000-0000-000060000000}"/>
    <hyperlink ref="C437" r:id="rId98" xr:uid="{00000000-0004-0000-0000-000061000000}"/>
    <hyperlink ref="C392" r:id="rId99" xr:uid="{00000000-0004-0000-0000-000062000000}"/>
    <hyperlink ref="C471" r:id="rId100" xr:uid="{00000000-0004-0000-0000-000063000000}"/>
    <hyperlink ref="C189" r:id="rId101" xr:uid="{00000000-0004-0000-0000-000064000000}"/>
    <hyperlink ref="C188" r:id="rId102" xr:uid="{00000000-0004-0000-0000-000065000000}"/>
    <hyperlink ref="C289" r:id="rId103" xr:uid="{00000000-0004-0000-0000-000066000000}"/>
    <hyperlink ref="C81" r:id="rId104" xr:uid="{00000000-0004-0000-0000-000067000000}"/>
    <hyperlink ref="C441" r:id="rId105" xr:uid="{00000000-0004-0000-0000-000068000000}"/>
    <hyperlink ref="C57" r:id="rId106" xr:uid="{00000000-0004-0000-0000-000069000000}"/>
    <hyperlink ref="C73" r:id="rId107" xr:uid="{00000000-0004-0000-0000-00006A000000}"/>
  </hyperlinks>
  <printOptions gridLines="1"/>
  <pageMargins left="0.5" right="0.5" top="0.4" bottom="0.4" header="0.15" footer="0.25"/>
  <pageSetup paperSize="5" scale="40" fitToHeight="0" orientation="landscape" horizontalDpi="4294967293" r:id="rId108"/>
  <headerFooter>
    <oddHeader>&amp;L&amp;"Arial,Regular"&amp;14Massachusetts School Buying Group Grocery Bid 2018</oddHeader>
    <oddFooter>&amp;L&amp;"Arial,Regular"&amp;14&amp;A, Page &amp;P</oddFooter>
  </headerFooter>
  <rowBreaks count="17" manualBreakCount="17">
    <brk id="32" max="16383" man="1"/>
    <brk id="71" max="16383" man="1"/>
    <brk id="81" max="16383" man="1"/>
    <brk id="106" max="16383" man="1"/>
    <brk id="162" max="16383" man="1"/>
    <brk id="193" max="16383" man="1"/>
    <brk id="208" max="16383" man="1"/>
    <brk id="233" max="16383" man="1"/>
    <brk id="265" max="16383" man="1"/>
    <brk id="301" max="16383" man="1"/>
    <brk id="377" max="16383" man="1"/>
    <brk id="410" max="16383" man="1"/>
    <brk id="424" max="16383" man="1"/>
    <brk id="460" max="16383" man="1"/>
    <brk id="477" max="16383" man="1"/>
    <brk id="553" max="16383" man="1"/>
    <brk id="572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Brand" prompt="Please select Smucker's or Advance from the dropdown list." xr:uid="{00000000-0002-0000-0000-000003000000}">
          <x14:formula1>
            <xm:f>Sheet1!$A$1:$A$2</xm:f>
          </x14:formula1>
          <xm:sqref>J399:J402</xm:sqref>
        </x14:dataValidation>
        <x14:dataValidation type="list" allowBlank="1" showInputMessage="1" showErrorMessage="1" promptTitle="Brand" prompt="Please select Bongards or Land O Lakes from teh dropdown list." xr:uid="{00000000-0002-0000-0000-000004000000}">
          <x14:formula1>
            <xm:f>Sheet1!$C$1:$C$2</xm:f>
          </x14:formula1>
          <xm:sqref>J180:J181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V13"/>
  <sheetViews>
    <sheetView showZeros="0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9" sqref="F9"/>
    </sheetView>
  </sheetViews>
  <sheetFormatPr defaultColWidth="0" defaultRowHeight="0" customHeight="1" zeroHeight="1" outlineLevelCol="1" x14ac:dyDescent="0.3"/>
  <cols>
    <col min="1" max="1" width="9.140625" style="312" customWidth="1"/>
    <col min="2" max="2" width="55.28515625" style="312" customWidth="1"/>
    <col min="3" max="3" width="23.85546875" style="312" customWidth="1"/>
    <col min="4" max="4" width="23.85546875" style="312" customWidth="1" outlineLevel="1"/>
    <col min="5" max="5" width="14.28515625" style="313" customWidth="1" outlineLevel="1"/>
    <col min="6" max="8" width="17.42578125" style="312" customWidth="1"/>
    <col min="9" max="9" width="14.5703125" style="312" customWidth="1"/>
    <col min="10" max="13" width="15.5703125" style="312" customWidth="1"/>
    <col min="14" max="14" width="23.28515625" style="312" customWidth="1"/>
    <col min="15" max="17" width="15.5703125" style="312" customWidth="1"/>
    <col min="18" max="19" width="15" style="312" customWidth="1"/>
    <col min="20" max="20" width="15" style="270" customWidth="1" outlineLevel="1"/>
    <col min="21" max="21" width="15.28515625" style="270" customWidth="1" outlineLevel="1"/>
    <col min="22" max="22" width="4.5703125" style="289" customWidth="1"/>
    <col min="23" max="16384" width="9.140625" style="270" hidden="1"/>
  </cols>
  <sheetData>
    <row r="1" spans="1:22" ht="51" customHeight="1" x14ac:dyDescent="0.25">
      <c r="A1" s="363" t="s">
        <v>1094</v>
      </c>
      <c r="B1" s="364" t="s">
        <v>1091</v>
      </c>
      <c r="C1" s="364" t="s">
        <v>1095</v>
      </c>
      <c r="D1" s="364" t="s">
        <v>1092</v>
      </c>
      <c r="E1" s="365" t="s">
        <v>1096</v>
      </c>
      <c r="F1" s="362" t="s">
        <v>1097</v>
      </c>
      <c r="G1" s="362" t="s">
        <v>1098</v>
      </c>
      <c r="H1" s="368" t="s">
        <v>1099</v>
      </c>
      <c r="I1" s="368" t="s">
        <v>1100</v>
      </c>
      <c r="J1" s="369" t="s">
        <v>1101</v>
      </c>
      <c r="K1" s="369"/>
      <c r="L1" s="369"/>
      <c r="M1" s="369"/>
      <c r="N1" s="369"/>
      <c r="O1" s="369"/>
      <c r="P1" s="369"/>
      <c r="Q1" s="369"/>
      <c r="R1" s="370" t="s">
        <v>1102</v>
      </c>
      <c r="S1" s="370" t="s">
        <v>1103</v>
      </c>
      <c r="T1" s="366" t="s">
        <v>1104</v>
      </c>
      <c r="U1" s="367" t="s">
        <v>1105</v>
      </c>
      <c r="V1" s="269"/>
    </row>
    <row r="2" spans="1:22" ht="66" customHeight="1" x14ac:dyDescent="0.25">
      <c r="A2" s="363"/>
      <c r="B2" s="364"/>
      <c r="C2" s="364"/>
      <c r="D2" s="364"/>
      <c r="E2" s="365"/>
      <c r="F2" s="362"/>
      <c r="G2" s="362"/>
      <c r="H2" s="368"/>
      <c r="I2" s="368"/>
      <c r="J2" s="271" t="s">
        <v>1106</v>
      </c>
      <c r="K2" s="272" t="s">
        <v>1107</v>
      </c>
      <c r="L2" s="271" t="s">
        <v>1108</v>
      </c>
      <c r="M2" s="273" t="s">
        <v>1109</v>
      </c>
      <c r="N2" s="273" t="s">
        <v>1110</v>
      </c>
      <c r="O2" s="274" t="s">
        <v>1111</v>
      </c>
      <c r="P2" s="275" t="s">
        <v>1112</v>
      </c>
      <c r="Q2" s="271" t="s">
        <v>1113</v>
      </c>
      <c r="R2" s="370"/>
      <c r="S2" s="370"/>
      <c r="T2" s="366"/>
      <c r="U2" s="367"/>
      <c r="V2" s="269"/>
    </row>
    <row r="3" spans="1:22" s="289" customFormat="1" ht="51" customHeight="1" x14ac:dyDescent="0.25">
      <c r="A3" s="276">
        <v>1</v>
      </c>
      <c r="B3" s="277" t="s">
        <v>1235</v>
      </c>
      <c r="C3" s="278" t="s">
        <v>1119</v>
      </c>
      <c r="D3" s="279" t="s">
        <v>49</v>
      </c>
      <c r="E3" s="280">
        <v>1150</v>
      </c>
      <c r="F3" s="281" t="str">
        <f>JTM!D3</f>
        <v>None</v>
      </c>
      <c r="G3" s="276" t="str">
        <f>JTM!E3</f>
        <v>5049CE</v>
      </c>
      <c r="H3" s="282">
        <f>JTM!F3</f>
        <v>109.56</v>
      </c>
      <c r="I3" s="283">
        <f>JTM!G3</f>
        <v>2</v>
      </c>
      <c r="J3" s="283">
        <f>JTM!H3</f>
        <v>30</v>
      </c>
      <c r="K3" s="280">
        <f>JTM!I3</f>
        <v>192</v>
      </c>
      <c r="L3" s="283">
        <f>JTM!J3</f>
        <v>2.5</v>
      </c>
      <c r="M3" s="276">
        <f>JTM!K3</f>
        <v>100154</v>
      </c>
      <c r="N3" s="93" t="str">
        <f>JTM!L3</f>
        <v>Coarse Ground Beef</v>
      </c>
      <c r="O3" s="284">
        <f>JTM!M3</f>
        <v>35</v>
      </c>
      <c r="P3" s="285">
        <f>JTM!N3</f>
        <v>2.3180999999999998</v>
      </c>
      <c r="Q3" s="286">
        <f>JTM!O3</f>
        <v>81.13</v>
      </c>
      <c r="R3" s="282">
        <f t="shared" ref="R3:R12" si="0">H3-Q3</f>
        <v>28.430000000000007</v>
      </c>
      <c r="S3" s="286">
        <f t="shared" ref="S3:S12" si="1">IF(K3&gt;0,R3/K3,"")</f>
        <v>0.14807291666666669</v>
      </c>
      <c r="T3" s="287">
        <f>'Thurston Foods, Inc.'!M$571</f>
        <v>3.25</v>
      </c>
      <c r="U3" s="288">
        <f t="shared" ref="U3:U12" si="2">IF(K3&gt;0,((R3+T3)/K3),"")</f>
        <v>0.16500000000000004</v>
      </c>
      <c r="V3" s="269"/>
    </row>
    <row r="4" spans="1:22" s="304" customFormat="1" ht="51" customHeight="1" x14ac:dyDescent="0.25">
      <c r="A4" s="290">
        <v>2</v>
      </c>
      <c r="B4" s="291" t="s">
        <v>1235</v>
      </c>
      <c r="C4" s="292" t="s">
        <v>1120</v>
      </c>
      <c r="D4" s="293" t="s">
        <v>961</v>
      </c>
      <c r="E4" s="294">
        <v>1008</v>
      </c>
      <c r="F4" s="295" t="str">
        <f>'Maid Rite'!D4</f>
        <v>Milk</v>
      </c>
      <c r="G4" s="290" t="s">
        <v>1236</v>
      </c>
      <c r="H4" s="296">
        <f>'Maid Rite'!F4</f>
        <v>103.8</v>
      </c>
      <c r="I4" s="297">
        <f>'Maid Rite'!G4</f>
        <v>2</v>
      </c>
      <c r="J4" s="297">
        <f>'Maid Rite'!H4</f>
        <v>30</v>
      </c>
      <c r="K4" s="294">
        <f>'Maid Rite'!I4</f>
        <v>178</v>
      </c>
      <c r="L4" s="297">
        <f>'Maid Rite'!J4</f>
        <v>2.7</v>
      </c>
      <c r="M4" s="290">
        <f>'Maid Rite'!K4</f>
        <v>100154</v>
      </c>
      <c r="N4" s="298" t="str">
        <f>'Maid Rite'!L4</f>
        <v>Coarse Ground Beef Frozen</v>
      </c>
      <c r="O4" s="299">
        <f>'Maid Rite'!M4</f>
        <v>30.154</v>
      </c>
      <c r="P4" s="300">
        <f>'Maid Rite'!N4</f>
        <v>2.3180999999999998</v>
      </c>
      <c r="Q4" s="301">
        <f>'Maid Rite'!O4</f>
        <v>69.900000000000006</v>
      </c>
      <c r="R4" s="296">
        <f t="shared" si="0"/>
        <v>33.899999999999991</v>
      </c>
      <c r="S4" s="301">
        <f t="shared" si="1"/>
        <v>0.19044943820224713</v>
      </c>
      <c r="T4" s="302">
        <f>'Thurston Foods, Inc.'!M$571</f>
        <v>3.25</v>
      </c>
      <c r="U4" s="303">
        <f t="shared" si="2"/>
        <v>0.20870786516853929</v>
      </c>
      <c r="V4" s="269"/>
    </row>
    <row r="5" spans="1:22" s="289" customFormat="1" ht="51" customHeight="1" x14ac:dyDescent="0.25">
      <c r="A5" s="305">
        <v>3</v>
      </c>
      <c r="B5" s="306" t="s">
        <v>1121</v>
      </c>
      <c r="C5" s="278" t="s">
        <v>1122</v>
      </c>
      <c r="D5" s="279" t="s">
        <v>67</v>
      </c>
      <c r="E5" s="280">
        <v>664</v>
      </c>
      <c r="F5" s="281" t="str">
        <f>Advance!D4</f>
        <v>None</v>
      </c>
      <c r="G5" s="276" t="str">
        <f>Advance!E4</f>
        <v>80024ACN</v>
      </c>
      <c r="H5" s="282">
        <f>Advance!F4</f>
        <v>139.83000000000001</v>
      </c>
      <c r="I5" s="283" t="str">
        <f>Advance!G4</f>
        <v xml:space="preserve">2 oz M/MA  </v>
      </c>
      <c r="J5" s="283" t="str">
        <f>Advance!H4</f>
        <v>31.50 lbs</v>
      </c>
      <c r="K5" s="280">
        <f>Advance!I4</f>
        <v>210</v>
      </c>
      <c r="L5" s="283">
        <f>Advance!J4</f>
        <v>2.4</v>
      </c>
      <c r="M5" s="276">
        <f>Advance!K4</f>
        <v>100154</v>
      </c>
      <c r="N5" s="93" t="str">
        <f>Advance!L4</f>
        <v>BEEF COARSE GROUND FRZ CTN-60 LB0</v>
      </c>
      <c r="O5" s="284">
        <f>Advance!M4</f>
        <v>44.44</v>
      </c>
      <c r="P5" s="285">
        <f>Advance!N4</f>
        <v>2.3180999999999998</v>
      </c>
      <c r="Q5" s="286">
        <f>Advance!O4</f>
        <v>103.02</v>
      </c>
      <c r="R5" s="282">
        <f t="shared" si="0"/>
        <v>36.810000000000016</v>
      </c>
      <c r="S5" s="286">
        <f t="shared" si="1"/>
        <v>0.17528571428571438</v>
      </c>
      <c r="T5" s="287">
        <f>'Thurston Foods, Inc.'!M$571</f>
        <v>3.25</v>
      </c>
      <c r="U5" s="288">
        <f t="shared" si="2"/>
        <v>0.19076190476190483</v>
      </c>
      <c r="V5" s="269"/>
    </row>
    <row r="6" spans="1:22" s="304" customFormat="1" ht="51" customHeight="1" x14ac:dyDescent="0.25">
      <c r="A6" s="307">
        <v>4</v>
      </c>
      <c r="B6" s="308" t="s">
        <v>1124</v>
      </c>
      <c r="C6" s="292" t="s">
        <v>1125</v>
      </c>
      <c r="D6" s="293" t="s">
        <v>67</v>
      </c>
      <c r="E6" s="294">
        <v>547</v>
      </c>
      <c r="F6" s="295" t="str">
        <f>Advance!D6</f>
        <v>None</v>
      </c>
      <c r="G6" s="290">
        <f>Advance!E6</f>
        <v>68050</v>
      </c>
      <c r="H6" s="296">
        <f>Advance!F6</f>
        <v>91.92</v>
      </c>
      <c r="I6" s="296" t="str">
        <f>Advance!G6</f>
        <v xml:space="preserve">2 oz M/MA  </v>
      </c>
      <c r="J6" s="297" t="str">
        <f>Advance!H6</f>
        <v>21.25 lbs</v>
      </c>
      <c r="K6" s="294">
        <f>Advance!I6</f>
        <v>170</v>
      </c>
      <c r="L6" s="297">
        <f>Advance!J6</f>
        <v>2</v>
      </c>
      <c r="M6" s="290">
        <f>Advance!K6</f>
        <v>100154</v>
      </c>
      <c r="N6" s="298" t="str">
        <f>Advance!L6</f>
        <v>BEEF COARSE GROUND FRZ CTN-60 LB0</v>
      </c>
      <c r="O6" s="299">
        <f>Advance!M6</f>
        <v>32</v>
      </c>
      <c r="P6" s="300">
        <f>Advance!N6</f>
        <v>2.3180999999999998</v>
      </c>
      <c r="Q6" s="301">
        <f>Advance!O6</f>
        <v>74.180000000000007</v>
      </c>
      <c r="R6" s="296">
        <f t="shared" si="0"/>
        <v>17.739999999999995</v>
      </c>
      <c r="S6" s="301">
        <f t="shared" si="1"/>
        <v>0.10435294117647056</v>
      </c>
      <c r="T6" s="302">
        <f>'Thurston Foods, Inc.'!M$571</f>
        <v>3.25</v>
      </c>
      <c r="U6" s="303">
        <f t="shared" si="2"/>
        <v>0.12347058823529408</v>
      </c>
      <c r="V6" s="269"/>
    </row>
    <row r="7" spans="1:22" s="289" customFormat="1" ht="51" customHeight="1" x14ac:dyDescent="0.25">
      <c r="A7" s="276">
        <v>5</v>
      </c>
      <c r="B7" s="277" t="s">
        <v>1128</v>
      </c>
      <c r="C7" s="278" t="s">
        <v>1131</v>
      </c>
      <c r="D7" s="279" t="s">
        <v>961</v>
      </c>
      <c r="E7" s="280">
        <v>1193</v>
      </c>
      <c r="F7" s="281" t="str">
        <f>'Maid Rite'!D6</f>
        <v>None</v>
      </c>
      <c r="G7" s="276" t="str">
        <f>'Maid Rite'!E6</f>
        <v>75156-03330</v>
      </c>
      <c r="H7" s="282">
        <f>'Maid Rite'!F6</f>
        <v>131.6</v>
      </c>
      <c r="I7" s="283">
        <f>'Maid Rite'!G6</f>
        <v>3</v>
      </c>
      <c r="J7" s="283">
        <f>'Maid Rite'!H6</f>
        <v>30</v>
      </c>
      <c r="K7" s="280">
        <f>'Maid Rite'!I6</f>
        <v>160</v>
      </c>
      <c r="L7" s="283">
        <f>'Maid Rite'!J6</f>
        <v>3</v>
      </c>
      <c r="M7" s="276">
        <f>'Maid Rite'!K6</f>
        <v>100154</v>
      </c>
      <c r="N7" s="93" t="str">
        <f>'Maid Rite'!L6</f>
        <v>Coarse Ground Beef Frozen</v>
      </c>
      <c r="O7" s="284">
        <f>'Maid Rite'!M6</f>
        <v>43.31</v>
      </c>
      <c r="P7" s="285">
        <f>'Maid Rite'!N6</f>
        <v>2.3180999999999998</v>
      </c>
      <c r="Q7" s="286">
        <f>'Maid Rite'!O6</f>
        <v>100.4</v>
      </c>
      <c r="R7" s="282">
        <f t="shared" si="0"/>
        <v>31.199999999999989</v>
      </c>
      <c r="S7" s="286">
        <f t="shared" si="1"/>
        <v>0.19499999999999992</v>
      </c>
      <c r="T7" s="287">
        <f>'Thurston Foods, Inc.'!M$571</f>
        <v>3.25</v>
      </c>
      <c r="U7" s="288">
        <f t="shared" si="2"/>
        <v>0.21531249999999993</v>
      </c>
      <c r="V7" s="269"/>
    </row>
    <row r="8" spans="1:22" s="304" customFormat="1" ht="51" customHeight="1" x14ac:dyDescent="0.25">
      <c r="A8" s="290">
        <v>6</v>
      </c>
      <c r="B8" s="309" t="s">
        <v>1132</v>
      </c>
      <c r="C8" s="292" t="s">
        <v>1643</v>
      </c>
      <c r="D8" s="293" t="s">
        <v>961</v>
      </c>
      <c r="E8" s="294">
        <v>185</v>
      </c>
      <c r="F8" s="295" t="str">
        <f>Comida!D3</f>
        <v>None</v>
      </c>
      <c r="G8" s="290">
        <f>Comida!E3</f>
        <v>470500</v>
      </c>
      <c r="H8" s="296">
        <f>Comida!F3</f>
        <v>181.024</v>
      </c>
      <c r="I8" s="297" t="str">
        <f>Comida!G3</f>
        <v>2 MMA</v>
      </c>
      <c r="J8" s="297">
        <f>Comida!H3</f>
        <v>36</v>
      </c>
      <c r="K8" s="294">
        <f>Comida!I3</f>
        <v>164</v>
      </c>
      <c r="L8" s="297">
        <f>Comida!J3</f>
        <v>3.51</v>
      </c>
      <c r="M8" s="290">
        <f>Comida!K3</f>
        <v>100156</v>
      </c>
      <c r="N8" s="298" t="str">
        <f>Comida!L3</f>
        <v>Beef Bnls Special Trim Ctn Frz - 60 LB</v>
      </c>
      <c r="O8" s="299">
        <f>Comida!M3</f>
        <v>38.700000000000003</v>
      </c>
      <c r="P8" s="300">
        <f>Comida!N3</f>
        <v>3.2336999999999998</v>
      </c>
      <c r="Q8" s="301">
        <f>Comida!O3</f>
        <v>125.14418999999999</v>
      </c>
      <c r="R8" s="296">
        <f t="shared" si="0"/>
        <v>55.879810000000006</v>
      </c>
      <c r="S8" s="301">
        <f t="shared" si="1"/>
        <v>0.34073054878048786</v>
      </c>
      <c r="T8" s="302">
        <f>'Thurston Foods, Inc.'!M$571</f>
        <v>3.25</v>
      </c>
      <c r="U8" s="303">
        <f t="shared" si="2"/>
        <v>0.36054762195121953</v>
      </c>
      <c r="V8" s="269"/>
    </row>
    <row r="9" spans="1:22" s="289" customFormat="1" ht="51" customHeight="1" x14ac:dyDescent="0.25">
      <c r="A9" s="276">
        <v>7</v>
      </c>
      <c r="B9" s="310" t="s">
        <v>1138</v>
      </c>
      <c r="C9" s="278" t="s">
        <v>1139</v>
      </c>
      <c r="D9" s="279" t="s">
        <v>49</v>
      </c>
      <c r="E9" s="280">
        <v>649</v>
      </c>
      <c r="F9" s="281" t="str">
        <f>JTM!D8</f>
        <v>None</v>
      </c>
      <c r="G9" s="276" t="str">
        <f>JTM!E8</f>
        <v>5249CE</v>
      </c>
      <c r="H9" s="282">
        <f>JTM!F8</f>
        <v>98.09</v>
      </c>
      <c r="I9" s="283">
        <f>JTM!G8</f>
        <v>2</v>
      </c>
      <c r="J9" s="283">
        <f>JTM!H8</f>
        <v>30</v>
      </c>
      <c r="K9" s="280">
        <f>JTM!I8</f>
        <v>177</v>
      </c>
      <c r="L9" s="283">
        <f>JTM!J8</f>
        <v>2.71</v>
      </c>
      <c r="M9" s="276">
        <f>JTM!K8</f>
        <v>100154</v>
      </c>
      <c r="N9" s="93" t="str">
        <f>JTM!L8</f>
        <v>Coarse Ground Beef</v>
      </c>
      <c r="O9" s="284">
        <f>JTM!M8</f>
        <v>30.91</v>
      </c>
      <c r="P9" s="285">
        <f>JTM!N8</f>
        <v>2.3180999999999998</v>
      </c>
      <c r="Q9" s="286">
        <f>JTM!O8</f>
        <v>71.650000000000006</v>
      </c>
      <c r="R9" s="282">
        <f t="shared" si="0"/>
        <v>26.439999999999998</v>
      </c>
      <c r="S9" s="286">
        <f t="shared" si="1"/>
        <v>0.14937853107344631</v>
      </c>
      <c r="T9" s="287">
        <f>'Thurston Foods, Inc.'!M$571</f>
        <v>3.25</v>
      </c>
      <c r="U9" s="288">
        <f t="shared" si="2"/>
        <v>0.16774011299435027</v>
      </c>
      <c r="V9" s="269"/>
    </row>
    <row r="10" spans="1:22" s="304" customFormat="1" ht="51" customHeight="1" x14ac:dyDescent="0.25">
      <c r="A10" s="290">
        <v>8</v>
      </c>
      <c r="B10" s="311" t="s">
        <v>1140</v>
      </c>
      <c r="C10" s="292" t="s">
        <v>1142</v>
      </c>
      <c r="D10" s="293" t="s">
        <v>49</v>
      </c>
      <c r="E10" s="294">
        <v>555</v>
      </c>
      <c r="F10" s="295" t="str">
        <f>JTM!D9</f>
        <v>Soy</v>
      </c>
      <c r="G10" s="290" t="str">
        <f>JTM!E9</f>
        <v>5690CE</v>
      </c>
      <c r="H10" s="296">
        <f>JTM!F9</f>
        <v>69.3</v>
      </c>
      <c r="I10" s="297">
        <f>JTM!G9</f>
        <v>2</v>
      </c>
      <c r="J10" s="297">
        <f>JTM!H9</f>
        <v>29.4</v>
      </c>
      <c r="K10" s="294">
        <f>JTM!I9</f>
        <v>168</v>
      </c>
      <c r="L10" s="297">
        <f>JTM!J9</f>
        <v>2.8</v>
      </c>
      <c r="M10" s="290">
        <f>JTM!K9</f>
        <v>100193</v>
      </c>
      <c r="N10" s="298" t="str">
        <f>JTM!L9</f>
        <v>Boneless Pork Picnic</v>
      </c>
      <c r="O10" s="299">
        <f>JTM!M9</f>
        <v>24.14</v>
      </c>
      <c r="P10" s="300">
        <f>JTM!N9</f>
        <v>1.1119000000000001</v>
      </c>
      <c r="Q10" s="301">
        <f>JTM!O9</f>
        <v>26.84</v>
      </c>
      <c r="R10" s="296">
        <f t="shared" si="0"/>
        <v>42.459999999999994</v>
      </c>
      <c r="S10" s="301">
        <f t="shared" si="1"/>
        <v>0.25273809523809521</v>
      </c>
      <c r="T10" s="302">
        <f>'Thurston Foods, Inc.'!M$571</f>
        <v>3.25</v>
      </c>
      <c r="U10" s="303">
        <f t="shared" si="2"/>
        <v>0.27208333333333329</v>
      </c>
      <c r="V10" s="269"/>
    </row>
    <row r="11" spans="1:22" s="289" customFormat="1" ht="51" customHeight="1" x14ac:dyDescent="0.25">
      <c r="A11" s="276">
        <v>9</v>
      </c>
      <c r="B11" s="277" t="s">
        <v>1143</v>
      </c>
      <c r="C11" s="278" t="s">
        <v>1146</v>
      </c>
      <c r="D11" s="279" t="s">
        <v>961</v>
      </c>
      <c r="E11" s="280">
        <v>665</v>
      </c>
      <c r="F11" s="281" t="str">
        <f>'Maid Rite'!D8</f>
        <v>None</v>
      </c>
      <c r="G11" s="276" t="str">
        <f>'Maid Rite'!E8</f>
        <v>75156-07112</v>
      </c>
      <c r="H11" s="282">
        <f>'Maid Rite'!F8</f>
        <v>69.64</v>
      </c>
      <c r="I11" s="283">
        <f>'Maid Rite'!G8</f>
        <v>1</v>
      </c>
      <c r="J11" s="283">
        <f>'Maid Rite'!H8</f>
        <v>30</v>
      </c>
      <c r="K11" s="280">
        <f>'Maid Rite'!I8</f>
        <v>400</v>
      </c>
      <c r="L11" s="283">
        <f>'Maid Rite'!J8</f>
        <v>1</v>
      </c>
      <c r="M11" s="276">
        <f>'Maid Rite'!K8</f>
        <v>100193</v>
      </c>
      <c r="N11" s="93" t="str">
        <f>'Maid Rite'!L8</f>
        <v>Boneless Pork Picnics</v>
      </c>
      <c r="O11" s="284">
        <f>'Maid Rite'!M8</f>
        <v>34.841000000000001</v>
      </c>
      <c r="P11" s="285">
        <f>'Maid Rite'!N8</f>
        <v>1.1119000000000001</v>
      </c>
      <c r="Q11" s="286">
        <f>'Maid Rite'!O8</f>
        <v>38.74</v>
      </c>
      <c r="R11" s="282">
        <f t="shared" si="0"/>
        <v>30.9</v>
      </c>
      <c r="S11" s="286">
        <f t="shared" si="1"/>
        <v>7.7249999999999999E-2</v>
      </c>
      <c r="T11" s="287">
        <f>'Thurston Foods, Inc.'!M$571</f>
        <v>3.25</v>
      </c>
      <c r="U11" s="288">
        <f t="shared" si="2"/>
        <v>8.5374999999999993E-2</v>
      </c>
      <c r="V11" s="269"/>
    </row>
    <row r="12" spans="1:22" s="304" customFormat="1" ht="51" customHeight="1" x14ac:dyDescent="0.25">
      <c r="A12" s="290">
        <v>10</v>
      </c>
      <c r="B12" s="309" t="s">
        <v>1150</v>
      </c>
      <c r="C12" s="292" t="s">
        <v>1151</v>
      </c>
      <c r="D12" s="293" t="s">
        <v>49</v>
      </c>
      <c r="E12" s="294">
        <v>250</v>
      </c>
      <c r="F12" s="295" t="str">
        <f>JTM!D12</f>
        <v>Soy</v>
      </c>
      <c r="G12" s="290" t="str">
        <f>JTM!E12</f>
        <v>5205CE</v>
      </c>
      <c r="H12" s="296">
        <f>JTM!F12</f>
        <v>45.71</v>
      </c>
      <c r="I12" s="297">
        <f>JTM!G12</f>
        <v>2</v>
      </c>
      <c r="J12" s="297">
        <f>JTM!H12</f>
        <v>30</v>
      </c>
      <c r="K12" s="294">
        <f>JTM!I12</f>
        <v>151</v>
      </c>
      <c r="L12" s="297">
        <f>JTM!J12</f>
        <v>3.17</v>
      </c>
      <c r="M12" s="290">
        <f>JTM!K12</f>
        <v>100193</v>
      </c>
      <c r="N12" s="298" t="str">
        <f>JTM!L12</f>
        <v>Boneless Pork Picnic</v>
      </c>
      <c r="O12" s="299">
        <f>JTM!M12</f>
        <v>16.71</v>
      </c>
      <c r="P12" s="300">
        <f>JTM!N12</f>
        <v>1.1119000000000001</v>
      </c>
      <c r="Q12" s="301">
        <f>JTM!O12</f>
        <v>18.579999999999998</v>
      </c>
      <c r="R12" s="296">
        <f t="shared" si="0"/>
        <v>27.130000000000003</v>
      </c>
      <c r="S12" s="301">
        <f t="shared" si="1"/>
        <v>0.17966887417218544</v>
      </c>
      <c r="T12" s="302">
        <f>'Thurston Foods, Inc.'!M$571</f>
        <v>3.25</v>
      </c>
      <c r="U12" s="303">
        <f t="shared" si="2"/>
        <v>0.20119205298013246</v>
      </c>
      <c r="V12" s="269"/>
    </row>
    <row r="13" spans="1:22" ht="51" hidden="1" customHeight="1" x14ac:dyDescent="0.3"/>
  </sheetData>
  <sheetProtection password="9C06" sheet="1" objects="1" scenarios="1"/>
  <mergeCells count="14">
    <mergeCell ref="T1:T2"/>
    <mergeCell ref="U1:U2"/>
    <mergeCell ref="G1:G2"/>
    <mergeCell ref="H1:H2"/>
    <mergeCell ref="I1:I2"/>
    <mergeCell ref="J1:Q1"/>
    <mergeCell ref="R1:R2"/>
    <mergeCell ref="S1:S2"/>
    <mergeCell ref="F1:F2"/>
    <mergeCell ref="A1:A2"/>
    <mergeCell ref="B1:B2"/>
    <mergeCell ref="C1:C2"/>
    <mergeCell ref="D1:D2"/>
    <mergeCell ref="E1:E2"/>
  </mergeCells>
  <hyperlinks>
    <hyperlink ref="C8" r:id="rId1" display="Comida Vida 470495" xr:uid="{00000000-0004-0000-0100-000000000000}"/>
    <hyperlink ref="C4" r:id="rId2" xr:uid="{00000000-0004-0000-0100-000001000000}"/>
    <hyperlink ref="C7" r:id="rId3" xr:uid="{00000000-0004-0000-0100-000002000000}"/>
    <hyperlink ref="C11" r:id="rId4" xr:uid="{00000000-0004-0000-0100-000003000000}"/>
    <hyperlink ref="C3" r:id="rId5" xr:uid="{00000000-0004-0000-0100-000004000000}"/>
    <hyperlink ref="C9" r:id="rId6" xr:uid="{00000000-0004-0000-0100-000005000000}"/>
    <hyperlink ref="C10" r:id="rId7" xr:uid="{00000000-0004-0000-0100-000006000000}"/>
    <hyperlink ref="C12" r:id="rId8" xr:uid="{00000000-0004-0000-0100-000007000000}"/>
    <hyperlink ref="C5" r:id="rId9" xr:uid="{00000000-0004-0000-0100-000008000000}"/>
    <hyperlink ref="C6" r:id="rId10" xr:uid="{00000000-0004-0000-0100-000009000000}"/>
  </hyperlinks>
  <pageMargins left="0.25" right="0.25" top="0.75" bottom="0.75" header="0.3" footer="0.3"/>
  <pageSetup paperSize="5" scale="44" fitToHeight="0" orientation="landscape" r:id="rId11"/>
  <headerFooter>
    <oddHeader>&amp;L&amp;16MSBG FFS Summary 2018</oddHeader>
    <oddFooter>&amp;L&amp;16Page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V30"/>
  <sheetViews>
    <sheetView showZeros="0" zoomScale="60" zoomScaleNormal="6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ColWidth="0" defaultRowHeight="0" customHeight="1" zeroHeight="1" outlineLevelCol="1" x14ac:dyDescent="0.3"/>
  <cols>
    <col min="1" max="1" width="9.140625" style="59" customWidth="1"/>
    <col min="2" max="2" width="55.28515625" style="59" customWidth="1"/>
    <col min="3" max="3" width="23.85546875" style="59" customWidth="1"/>
    <col min="4" max="4" width="23.85546875" style="59" hidden="1" customWidth="1" outlineLevel="1"/>
    <col min="5" max="5" width="14.28515625" style="59" hidden="1" customWidth="1" outlineLevel="1"/>
    <col min="6" max="6" width="17.42578125" style="59" customWidth="1" collapsed="1"/>
    <col min="7" max="8" width="17.42578125" style="59" customWidth="1"/>
    <col min="9" max="9" width="14.5703125" style="59" customWidth="1"/>
    <col min="10" max="13" width="15.5703125" style="59" customWidth="1"/>
    <col min="14" max="14" width="23.28515625" style="59" customWidth="1"/>
    <col min="15" max="17" width="15.5703125" style="59" customWidth="1"/>
    <col min="18" max="19" width="15" style="59" customWidth="1"/>
    <col min="20" max="21" width="15" hidden="1" customWidth="1" outlineLevel="1"/>
    <col min="22" max="22" width="4.5703125" customWidth="1" collapsed="1"/>
    <col min="23" max="16384" width="9.140625" hidden="1"/>
  </cols>
  <sheetData>
    <row r="1" spans="1:22" ht="51" customHeight="1" x14ac:dyDescent="0.25">
      <c r="A1" s="400" t="s">
        <v>1094</v>
      </c>
      <c r="B1" s="401" t="s">
        <v>1091</v>
      </c>
      <c r="C1" s="401" t="s">
        <v>1095</v>
      </c>
      <c r="D1" s="401" t="s">
        <v>1092</v>
      </c>
      <c r="E1" s="402" t="s">
        <v>1096</v>
      </c>
      <c r="F1" s="399" t="s">
        <v>1097</v>
      </c>
      <c r="G1" s="399" t="s">
        <v>1098</v>
      </c>
      <c r="H1" s="396" t="s">
        <v>1099</v>
      </c>
      <c r="I1" s="396" t="s">
        <v>1100</v>
      </c>
      <c r="J1" s="397" t="s">
        <v>1101</v>
      </c>
      <c r="K1" s="397"/>
      <c r="L1" s="397"/>
      <c r="M1" s="397"/>
      <c r="N1" s="397"/>
      <c r="O1" s="397"/>
      <c r="P1" s="397"/>
      <c r="Q1" s="397"/>
      <c r="R1" s="398" t="s">
        <v>1102</v>
      </c>
      <c r="S1" s="398" t="s">
        <v>1103</v>
      </c>
      <c r="T1" s="394" t="s">
        <v>1104</v>
      </c>
      <c r="U1" s="395" t="s">
        <v>1105</v>
      </c>
      <c r="V1" s="19"/>
    </row>
    <row r="2" spans="1:22" ht="66" customHeight="1" x14ac:dyDescent="0.25">
      <c r="A2" s="400"/>
      <c r="B2" s="401"/>
      <c r="C2" s="401"/>
      <c r="D2" s="401"/>
      <c r="E2" s="402"/>
      <c r="F2" s="399"/>
      <c r="G2" s="399"/>
      <c r="H2" s="396"/>
      <c r="I2" s="396"/>
      <c r="J2" s="20" t="s">
        <v>1106</v>
      </c>
      <c r="K2" s="21" t="s">
        <v>1107</v>
      </c>
      <c r="L2" s="20" t="s">
        <v>1108</v>
      </c>
      <c r="M2" s="22" t="s">
        <v>1109</v>
      </c>
      <c r="N2" s="22" t="s">
        <v>1110</v>
      </c>
      <c r="O2" s="23" t="s">
        <v>1111</v>
      </c>
      <c r="P2" s="24" t="s">
        <v>1112</v>
      </c>
      <c r="Q2" s="20" t="s">
        <v>1113</v>
      </c>
      <c r="R2" s="398"/>
      <c r="S2" s="398"/>
      <c r="T2" s="394"/>
      <c r="U2" s="395"/>
      <c r="V2" s="19"/>
    </row>
    <row r="3" spans="1:22" ht="51" customHeight="1" x14ac:dyDescent="0.25">
      <c r="A3" s="382">
        <v>1</v>
      </c>
      <c r="B3" s="383" t="s">
        <v>1114</v>
      </c>
      <c r="C3" s="42" t="s">
        <v>1115</v>
      </c>
      <c r="D3" s="42" t="s">
        <v>67</v>
      </c>
      <c r="E3" s="380"/>
      <c r="F3" s="42" t="str">
        <f>Advance!D3</f>
        <v>Milk, Wheat</v>
      </c>
      <c r="G3" s="43" t="str">
        <f>Advance!E3</f>
        <v>N/A</v>
      </c>
      <c r="H3" s="44">
        <f>Advance!F3</f>
        <v>110.36</v>
      </c>
      <c r="I3" s="45" t="str">
        <f>Advance!G3</f>
        <v xml:space="preserve">2 oz M/MA  </v>
      </c>
      <c r="J3" s="45" t="str">
        <f>Advance!H3</f>
        <v>30.00 lbs</v>
      </c>
      <c r="K3" s="46">
        <f>Advance!I3</f>
        <v>192</v>
      </c>
      <c r="L3" s="45">
        <f>Advance!J3</f>
        <v>2.5</v>
      </c>
      <c r="M3" s="43">
        <f>Advance!K3</f>
        <v>100154</v>
      </c>
      <c r="N3" s="1" t="str">
        <f>Advance!L3</f>
        <v>BEEF COARSE GROUND FRZ CTN-60 LB0</v>
      </c>
      <c r="O3" s="52">
        <f>Advance!M3</f>
        <v>35.4</v>
      </c>
      <c r="P3" s="53">
        <f>Advance!N3</f>
        <v>2.3180999999999998</v>
      </c>
      <c r="Q3" s="54">
        <f>Advance!O3</f>
        <v>82.06</v>
      </c>
      <c r="R3" s="44">
        <f>H3-Q3</f>
        <v>28.299999999999997</v>
      </c>
      <c r="S3" s="54">
        <f>IF(K3&gt;0,R3/K3,"")</f>
        <v>0.14739583333333331</v>
      </c>
      <c r="T3" s="3" t="s">
        <v>1116</v>
      </c>
      <c r="U3" s="9" t="e">
        <f>IF(K3&gt;0,((R3+T3)/K3),"")</f>
        <v>#VALUE!</v>
      </c>
      <c r="V3" s="19"/>
    </row>
    <row r="4" spans="1:22" ht="51" customHeight="1" x14ac:dyDescent="0.25">
      <c r="A4" s="382"/>
      <c r="B4" s="383"/>
      <c r="C4" s="42" t="s">
        <v>1117</v>
      </c>
      <c r="D4" s="42" t="s">
        <v>961</v>
      </c>
      <c r="E4" s="381"/>
      <c r="F4" s="42" t="str">
        <f>'Maid Rite'!D3</f>
        <v>Soy</v>
      </c>
      <c r="G4" s="43" t="str">
        <f>'Maid Rite'!E3</f>
        <v>75156-04105</v>
      </c>
      <c r="H4" s="44">
        <f>'Maid Rite'!F3</f>
        <v>90.2</v>
      </c>
      <c r="I4" s="45">
        <f>'Maid Rite'!G3</f>
        <v>2</v>
      </c>
      <c r="J4" s="45">
        <f>'Maid Rite'!H3</f>
        <v>30</v>
      </c>
      <c r="K4" s="46">
        <f>'Maid Rite'!I3</f>
        <v>192</v>
      </c>
      <c r="L4" s="45">
        <f>'Maid Rite'!J3</f>
        <v>2.5</v>
      </c>
      <c r="M4" s="43">
        <f>'Maid Rite'!K3</f>
        <v>100154</v>
      </c>
      <c r="N4" s="1" t="str">
        <f>'Maid Rite'!L3</f>
        <v>Coarse Ground Beef Frozen</v>
      </c>
      <c r="O4" s="52">
        <f>'Maid Rite'!M3</f>
        <v>24.934999999999999</v>
      </c>
      <c r="P4" s="53">
        <f>'Maid Rite'!N3</f>
        <v>2.3180999999999998</v>
      </c>
      <c r="Q4" s="54">
        <f>'Maid Rite'!O3</f>
        <v>57.8</v>
      </c>
      <c r="R4" s="44">
        <f t="shared" ref="R4:R29" si="0">H4-Q4</f>
        <v>32.400000000000006</v>
      </c>
      <c r="S4" s="54">
        <f t="shared" ref="S4:S29" si="1">IF(K4&gt;0,R4/K4,"")</f>
        <v>0.16875000000000004</v>
      </c>
      <c r="T4" s="3">
        <v>3.25</v>
      </c>
      <c r="U4" s="9">
        <f t="shared" ref="U4:U29" si="2">IF(K4&gt;0,((R4+T4)/K4),"")</f>
        <v>0.18567708333333335</v>
      </c>
      <c r="V4" s="19"/>
    </row>
    <row r="5" spans="1:22" ht="51" customHeight="1" x14ac:dyDescent="0.25">
      <c r="A5" s="388">
        <v>2</v>
      </c>
      <c r="B5" s="390" t="s">
        <v>1118</v>
      </c>
      <c r="C5" s="47" t="s">
        <v>1119</v>
      </c>
      <c r="D5" s="47" t="s">
        <v>49</v>
      </c>
      <c r="E5" s="373"/>
      <c r="F5" s="47" t="str">
        <f>JTM!D3</f>
        <v>None</v>
      </c>
      <c r="G5" s="48" t="str">
        <f>JTM!E3</f>
        <v>5049CE</v>
      </c>
      <c r="H5" s="49">
        <f>JTM!F3</f>
        <v>109.56</v>
      </c>
      <c r="I5" s="50">
        <f>JTM!G3</f>
        <v>2</v>
      </c>
      <c r="J5" s="50">
        <f>JTM!H3</f>
        <v>30</v>
      </c>
      <c r="K5" s="51">
        <f>JTM!I3</f>
        <v>192</v>
      </c>
      <c r="L5" s="50">
        <f>JTM!J3</f>
        <v>2.5</v>
      </c>
      <c r="M5" s="48">
        <f>JTM!K3</f>
        <v>100154</v>
      </c>
      <c r="N5" s="10" t="str">
        <f>JTM!L3</f>
        <v>Coarse Ground Beef</v>
      </c>
      <c r="O5" s="55">
        <f>JTM!M3</f>
        <v>35</v>
      </c>
      <c r="P5" s="56">
        <f>JTM!N3</f>
        <v>2.3180999999999998</v>
      </c>
      <c r="Q5" s="57">
        <f>JTM!O3</f>
        <v>81.13</v>
      </c>
      <c r="R5" s="49">
        <f t="shared" si="0"/>
        <v>28.430000000000007</v>
      </c>
      <c r="S5" s="57">
        <f t="shared" si="1"/>
        <v>0.14807291666666669</v>
      </c>
      <c r="T5" s="12">
        <v>3.25</v>
      </c>
      <c r="U5" s="18">
        <f t="shared" si="2"/>
        <v>0.16500000000000004</v>
      </c>
      <c r="V5" s="19"/>
    </row>
    <row r="6" spans="1:22" ht="51" customHeight="1" x14ac:dyDescent="0.25">
      <c r="A6" s="389"/>
      <c r="B6" s="392"/>
      <c r="C6" s="47" t="s">
        <v>1120</v>
      </c>
      <c r="D6" s="47" t="s">
        <v>961</v>
      </c>
      <c r="E6" s="374"/>
      <c r="F6" s="47" t="str">
        <f>'Maid Rite'!D4</f>
        <v>Milk</v>
      </c>
      <c r="G6" s="48" t="str">
        <f>'Maid Rite'!E4</f>
        <v>75156-04675</v>
      </c>
      <c r="H6" s="49">
        <f>'Maid Rite'!F4</f>
        <v>103.8</v>
      </c>
      <c r="I6" s="50">
        <f>'Maid Rite'!G4</f>
        <v>2</v>
      </c>
      <c r="J6" s="50">
        <f>'Maid Rite'!H4</f>
        <v>30</v>
      </c>
      <c r="K6" s="51">
        <f>'Maid Rite'!I4</f>
        <v>178</v>
      </c>
      <c r="L6" s="50">
        <f>'Maid Rite'!J4</f>
        <v>2.7</v>
      </c>
      <c r="M6" s="48">
        <f>'Maid Rite'!K4</f>
        <v>100154</v>
      </c>
      <c r="N6" s="10" t="str">
        <f>'Maid Rite'!L4</f>
        <v>Coarse Ground Beef Frozen</v>
      </c>
      <c r="O6" s="55">
        <f>'Maid Rite'!M4</f>
        <v>30.154</v>
      </c>
      <c r="P6" s="56">
        <f>'Maid Rite'!N4</f>
        <v>2.3180999999999998</v>
      </c>
      <c r="Q6" s="57">
        <f>'Maid Rite'!O4</f>
        <v>69.900000000000006</v>
      </c>
      <c r="R6" s="49">
        <f t="shared" si="0"/>
        <v>33.899999999999991</v>
      </c>
      <c r="S6" s="57">
        <f t="shared" si="1"/>
        <v>0.19044943820224713</v>
      </c>
      <c r="T6" s="12">
        <v>3.25</v>
      </c>
      <c r="U6" s="18">
        <f t="shared" si="2"/>
        <v>0.20870786516853929</v>
      </c>
      <c r="V6" s="19"/>
    </row>
    <row r="7" spans="1:22" ht="51" customHeight="1" x14ac:dyDescent="0.25">
      <c r="A7" s="376">
        <v>3</v>
      </c>
      <c r="B7" s="378" t="s">
        <v>1121</v>
      </c>
      <c r="C7" s="42" t="s">
        <v>1122</v>
      </c>
      <c r="D7" s="42" t="s">
        <v>67</v>
      </c>
      <c r="E7" s="386"/>
      <c r="F7" s="42" t="str">
        <f>Advance!D4</f>
        <v>None</v>
      </c>
      <c r="G7" s="43" t="str">
        <f>Advance!E4</f>
        <v>80024ACN</v>
      </c>
      <c r="H7" s="44">
        <f>Advance!F4</f>
        <v>139.83000000000001</v>
      </c>
      <c r="I7" s="45" t="str">
        <f>Advance!G4</f>
        <v xml:space="preserve">2 oz M/MA  </v>
      </c>
      <c r="J7" s="45" t="str">
        <f>Advance!H4</f>
        <v>31.50 lbs</v>
      </c>
      <c r="K7" s="46">
        <f>Advance!I4</f>
        <v>210</v>
      </c>
      <c r="L7" s="45">
        <f>Advance!J4</f>
        <v>2.4</v>
      </c>
      <c r="M7" s="43">
        <f>Advance!K4</f>
        <v>100154</v>
      </c>
      <c r="N7" s="1" t="str">
        <f>Advance!L4</f>
        <v>BEEF COARSE GROUND FRZ CTN-60 LB0</v>
      </c>
      <c r="O7" s="52">
        <f>Advance!M4</f>
        <v>44.44</v>
      </c>
      <c r="P7" s="53">
        <f>Advance!N4</f>
        <v>2.3180999999999998</v>
      </c>
      <c r="Q7" s="54">
        <f>Advance!O4</f>
        <v>103.02</v>
      </c>
      <c r="R7" s="44">
        <f t="shared" si="0"/>
        <v>36.810000000000016</v>
      </c>
      <c r="S7" s="54">
        <f t="shared" si="1"/>
        <v>0.17528571428571438</v>
      </c>
      <c r="T7" s="3">
        <v>3.25</v>
      </c>
      <c r="U7" s="9">
        <f t="shared" si="2"/>
        <v>0.19076190476190483</v>
      </c>
      <c r="V7" s="19"/>
    </row>
    <row r="8" spans="1:22" ht="51" customHeight="1" x14ac:dyDescent="0.25">
      <c r="A8" s="377"/>
      <c r="B8" s="379"/>
      <c r="C8" s="42" t="s">
        <v>1123</v>
      </c>
      <c r="D8" s="42" t="s">
        <v>67</v>
      </c>
      <c r="E8" s="386"/>
      <c r="F8" s="42" t="str">
        <f>Advance!D5</f>
        <v>Soy</v>
      </c>
      <c r="G8" s="43">
        <f>Advance!E5</f>
        <v>3842</v>
      </c>
      <c r="H8" s="44">
        <f>Advance!F5</f>
        <v>84.22</v>
      </c>
      <c r="I8" s="45" t="str">
        <f>Advance!G5</f>
        <v xml:space="preserve">2 oz M/MA  </v>
      </c>
      <c r="J8" s="45" t="str">
        <f>Advance!H5</f>
        <v>20.25 lbs</v>
      </c>
      <c r="K8" s="46">
        <f>Advance!I5</f>
        <v>144</v>
      </c>
      <c r="L8" s="45">
        <f>Advance!J5</f>
        <v>2.25</v>
      </c>
      <c r="M8" s="43">
        <f>Advance!K5</f>
        <v>100154</v>
      </c>
      <c r="N8" s="1" t="str">
        <f>Advance!L5</f>
        <v>BEEF COARSE GROUND FRZ CTN-60 LB0</v>
      </c>
      <c r="O8" s="52">
        <f>Advance!M5</f>
        <v>25.98</v>
      </c>
      <c r="P8" s="53">
        <f>Advance!N5</f>
        <v>2.3180999999999998</v>
      </c>
      <c r="Q8" s="54">
        <f>Advance!O5</f>
        <v>60.22</v>
      </c>
      <c r="R8" s="44">
        <f t="shared" si="0"/>
        <v>24</v>
      </c>
      <c r="S8" s="54">
        <f t="shared" si="1"/>
        <v>0.16666666666666666</v>
      </c>
      <c r="T8" s="3">
        <v>3.25</v>
      </c>
      <c r="U8" s="9">
        <f t="shared" si="2"/>
        <v>0.1892361111111111</v>
      </c>
      <c r="V8" s="19"/>
    </row>
    <row r="9" spans="1:22" ht="51" customHeight="1" x14ac:dyDescent="0.25">
      <c r="A9" s="387">
        <v>4</v>
      </c>
      <c r="B9" s="390" t="s">
        <v>1124</v>
      </c>
      <c r="C9" s="47" t="s">
        <v>1125</v>
      </c>
      <c r="D9" s="47" t="s">
        <v>67</v>
      </c>
      <c r="E9" s="393"/>
      <c r="F9" s="47" t="str">
        <f>Advance!D6</f>
        <v>None</v>
      </c>
      <c r="G9" s="48">
        <f>Advance!E6</f>
        <v>68050</v>
      </c>
      <c r="H9" s="49">
        <f>Advance!F6</f>
        <v>91.92</v>
      </c>
      <c r="I9" s="49" t="str">
        <f>Advance!G6</f>
        <v xml:space="preserve">2 oz M/MA  </v>
      </c>
      <c r="J9" s="50" t="str">
        <f>Advance!H6</f>
        <v>21.25 lbs</v>
      </c>
      <c r="K9" s="51">
        <f>Advance!I6</f>
        <v>170</v>
      </c>
      <c r="L9" s="50">
        <f>Advance!J6</f>
        <v>2</v>
      </c>
      <c r="M9" s="48">
        <f>Advance!K6</f>
        <v>100154</v>
      </c>
      <c r="N9" s="10" t="str">
        <f>Advance!L6</f>
        <v>BEEF COARSE GROUND FRZ CTN-60 LB0</v>
      </c>
      <c r="O9" s="55">
        <f>Advance!M6</f>
        <v>32</v>
      </c>
      <c r="P9" s="56">
        <f>Advance!N6</f>
        <v>2.3180999999999998</v>
      </c>
      <c r="Q9" s="57">
        <f>Advance!O6</f>
        <v>74.180000000000007</v>
      </c>
      <c r="R9" s="49">
        <f t="shared" si="0"/>
        <v>17.739999999999995</v>
      </c>
      <c r="S9" s="57">
        <f t="shared" si="1"/>
        <v>0.10435294117647056</v>
      </c>
      <c r="T9" s="12">
        <v>3.25</v>
      </c>
      <c r="U9" s="18">
        <f t="shared" si="2"/>
        <v>0.12347058823529408</v>
      </c>
      <c r="V9" s="19"/>
    </row>
    <row r="10" spans="1:22" ht="51" customHeight="1" x14ac:dyDescent="0.25">
      <c r="A10" s="388"/>
      <c r="B10" s="391"/>
      <c r="C10" s="47" t="s">
        <v>1126</v>
      </c>
      <c r="D10" s="47" t="s">
        <v>49</v>
      </c>
      <c r="E10" s="393"/>
      <c r="F10" s="47" t="str">
        <f>JTM!D4</f>
        <v>None</v>
      </c>
      <c r="G10" s="48" t="str">
        <f>JTM!E4</f>
        <v>5670CE</v>
      </c>
      <c r="H10" s="49">
        <f>JTM!F4</f>
        <v>118.83</v>
      </c>
      <c r="I10" s="50">
        <f>JTM!G4</f>
        <v>2</v>
      </c>
      <c r="J10" s="50">
        <f>JTM!H4</f>
        <v>30</v>
      </c>
      <c r="K10" s="51">
        <f>JTM!I4</f>
        <v>195</v>
      </c>
      <c r="L10" s="50">
        <f>JTM!J4</f>
        <v>2.4500000000000002</v>
      </c>
      <c r="M10" s="48">
        <f>JTM!K4</f>
        <v>100154</v>
      </c>
      <c r="N10" s="10" t="str">
        <f>JTM!L4</f>
        <v>Coarse Ground Beef</v>
      </c>
      <c r="O10" s="55">
        <f>JTM!M4</f>
        <v>37.299999999999997</v>
      </c>
      <c r="P10" s="56">
        <f>JTM!N4</f>
        <v>2.3180999999999998</v>
      </c>
      <c r="Q10" s="57">
        <f>JTM!O4</f>
        <v>86.47</v>
      </c>
      <c r="R10" s="49">
        <f t="shared" ref="R10:R11" si="3">H10-Q10</f>
        <v>32.36</v>
      </c>
      <c r="S10" s="57">
        <f t="shared" ref="S10:S11" si="4">IF(K10&gt;0,R10/K10,"")</f>
        <v>0.16594871794871793</v>
      </c>
      <c r="T10" s="12">
        <v>3.25</v>
      </c>
      <c r="U10" s="18"/>
      <c r="V10" s="19"/>
    </row>
    <row r="11" spans="1:22" ht="51" customHeight="1" x14ac:dyDescent="0.25">
      <c r="A11" s="389"/>
      <c r="B11" s="392"/>
      <c r="C11" s="47" t="s">
        <v>1127</v>
      </c>
      <c r="D11" s="47" t="s">
        <v>961</v>
      </c>
      <c r="E11" s="393"/>
      <c r="F11" s="47" t="str">
        <f>'Maid Rite'!D5</f>
        <v>None</v>
      </c>
      <c r="G11" s="48" t="str">
        <f>'Maid Rite'!E5</f>
        <v>75156-03320</v>
      </c>
      <c r="H11" s="49">
        <f>'Maid Rite'!F5</f>
        <v>131.6</v>
      </c>
      <c r="I11" s="50">
        <f>'Maid Rite'!G5</f>
        <v>2</v>
      </c>
      <c r="J11" s="50">
        <f>'Maid Rite'!H5</f>
        <v>30</v>
      </c>
      <c r="K11" s="51">
        <f>'Maid Rite'!I5</f>
        <v>240</v>
      </c>
      <c r="L11" s="50">
        <f>'Maid Rite'!J5</f>
        <v>2</v>
      </c>
      <c r="M11" s="48">
        <f>'Maid Rite'!K5</f>
        <v>100154</v>
      </c>
      <c r="N11" s="10" t="str">
        <f>'Maid Rite'!L5</f>
        <v>Coarse Ground Beef Frozen</v>
      </c>
      <c r="O11" s="55">
        <f>'Maid Rite'!M5</f>
        <v>43.31</v>
      </c>
      <c r="P11" s="56">
        <f>'Maid Rite'!N5</f>
        <v>2.3180999999999998</v>
      </c>
      <c r="Q11" s="57">
        <f>'Maid Rite'!O5</f>
        <v>100.4</v>
      </c>
      <c r="R11" s="49">
        <f t="shared" si="3"/>
        <v>31.199999999999989</v>
      </c>
      <c r="S11" s="57">
        <f t="shared" si="4"/>
        <v>0.12999999999999995</v>
      </c>
      <c r="T11" s="12"/>
      <c r="U11" s="18"/>
      <c r="V11" s="19"/>
    </row>
    <row r="12" spans="1:22" ht="51" customHeight="1" x14ac:dyDescent="0.25">
      <c r="A12" s="382">
        <v>5</v>
      </c>
      <c r="B12" s="383" t="s">
        <v>1128</v>
      </c>
      <c r="C12" s="42" t="s">
        <v>1129</v>
      </c>
      <c r="D12" s="42" t="s">
        <v>67</v>
      </c>
      <c r="E12" s="380"/>
      <c r="F12" s="42" t="str">
        <f>Advance!D7</f>
        <v>None</v>
      </c>
      <c r="G12" s="43" t="str">
        <f>Advance!E7</f>
        <v>80030ACN</v>
      </c>
      <c r="H12" s="44">
        <f>Advance!F7</f>
        <v>130.4</v>
      </c>
      <c r="I12" s="45" t="str">
        <f>Advance!G7</f>
        <v>3 oz M/MA</v>
      </c>
      <c r="J12" s="45" t="str">
        <f>Advance!H7</f>
        <v>31.50 lbs</v>
      </c>
      <c r="K12" s="46">
        <f>Advance!I7</f>
        <v>168</v>
      </c>
      <c r="L12" s="45">
        <f>Advance!J7</f>
        <v>3</v>
      </c>
      <c r="M12" s="43">
        <f>Advance!K7</f>
        <v>100154</v>
      </c>
      <c r="N12" s="1" t="str">
        <f>Advance!L7</f>
        <v>BEEF COARSE GROUND FRZ CTN-60 LB0</v>
      </c>
      <c r="O12" s="52">
        <f>Advance!M7</f>
        <v>44.05</v>
      </c>
      <c r="P12" s="53">
        <f>Advance!N7</f>
        <v>2.3180999999999998</v>
      </c>
      <c r="Q12" s="54">
        <f>Advance!O7</f>
        <v>102.11</v>
      </c>
      <c r="R12" s="44">
        <f t="shared" si="0"/>
        <v>28.290000000000006</v>
      </c>
      <c r="S12" s="54">
        <f t="shared" si="1"/>
        <v>0.16839285714285718</v>
      </c>
      <c r="T12" s="3">
        <v>3.25</v>
      </c>
      <c r="U12" s="9">
        <f t="shared" si="2"/>
        <v>0.18773809523809529</v>
      </c>
      <c r="V12" s="19"/>
    </row>
    <row r="13" spans="1:22" ht="51" customHeight="1" x14ac:dyDescent="0.25">
      <c r="A13" s="382"/>
      <c r="B13" s="383"/>
      <c r="C13" s="42" t="s">
        <v>1210</v>
      </c>
      <c r="D13" s="42"/>
      <c r="E13" s="385"/>
      <c r="F13" s="42" t="str">
        <f>Advance!D8</f>
        <v>None</v>
      </c>
      <c r="G13" s="43" t="str">
        <f>Advance!E8</f>
        <v>15-230-2</v>
      </c>
      <c r="H13" s="44">
        <f>Advance!F8</f>
        <v>134.22</v>
      </c>
      <c r="I13" s="45" t="str">
        <f>Advance!G8</f>
        <v>3 oz M/MA</v>
      </c>
      <c r="J13" s="45" t="str">
        <f>Advance!H8</f>
        <v>30.00 lbs</v>
      </c>
      <c r="K13" s="46">
        <f>Advance!I8</f>
        <v>160</v>
      </c>
      <c r="L13" s="45">
        <f>Advance!J8</f>
        <v>3</v>
      </c>
      <c r="M13" s="43">
        <f>Advance!K8</f>
        <v>100154</v>
      </c>
      <c r="N13" s="1" t="str">
        <f>Advance!L8</f>
        <v>BEEF COARSE GROUND FRZ CTN-60 LB0</v>
      </c>
      <c r="O13" s="52">
        <f>Advance!M8</f>
        <v>43.82</v>
      </c>
      <c r="P13" s="53">
        <f>Advance!N8</f>
        <v>2.3180999999999998</v>
      </c>
      <c r="Q13" s="54">
        <f>Advance!O8</f>
        <v>101.58</v>
      </c>
      <c r="R13" s="44">
        <f t="shared" ref="R13" si="5">H13-Q13</f>
        <v>32.64</v>
      </c>
      <c r="S13" s="54">
        <f t="shared" ref="S13" si="6">IF(K13&gt;0,R13/K13,"")</f>
        <v>0.20400000000000001</v>
      </c>
      <c r="T13" s="3"/>
      <c r="U13" s="9"/>
      <c r="V13" s="19"/>
    </row>
    <row r="14" spans="1:22" ht="51" customHeight="1" x14ac:dyDescent="0.25">
      <c r="A14" s="382"/>
      <c r="B14" s="383"/>
      <c r="C14" s="42" t="s">
        <v>1130</v>
      </c>
      <c r="D14" s="42" t="s">
        <v>49</v>
      </c>
      <c r="E14" s="385"/>
      <c r="F14" s="42" t="str">
        <f>JTM!D5</f>
        <v>None</v>
      </c>
      <c r="G14" s="43" t="str">
        <f>JTM!E5</f>
        <v>5683CE</v>
      </c>
      <c r="H14" s="44">
        <f>JTM!F5</f>
        <v>119.23</v>
      </c>
      <c r="I14" s="45">
        <f>JTM!G5</f>
        <v>2.5</v>
      </c>
      <c r="J14" s="45">
        <f>JTM!H5</f>
        <v>29.25</v>
      </c>
      <c r="K14" s="46">
        <f>JTM!I5</f>
        <v>156</v>
      </c>
      <c r="L14" s="45">
        <f>JTM!J5</f>
        <v>3</v>
      </c>
      <c r="M14" s="43">
        <f>JTM!K5</f>
        <v>100154</v>
      </c>
      <c r="N14" s="1" t="str">
        <f>JTM!L5</f>
        <v>Coarse Ground Beef</v>
      </c>
      <c r="O14" s="52">
        <f>JTM!M5</f>
        <v>37.15</v>
      </c>
      <c r="P14" s="53">
        <f>JTM!N5</f>
        <v>2.3180999999999998</v>
      </c>
      <c r="Q14" s="54">
        <f>JTM!O5</f>
        <v>86.12</v>
      </c>
      <c r="R14" s="44">
        <f t="shared" si="0"/>
        <v>33.11</v>
      </c>
      <c r="S14" s="54">
        <f t="shared" si="1"/>
        <v>0.21224358974358973</v>
      </c>
      <c r="T14" s="3">
        <v>3.25</v>
      </c>
      <c r="U14" s="9">
        <f t="shared" si="2"/>
        <v>0.23307692307692307</v>
      </c>
      <c r="V14" s="19"/>
    </row>
    <row r="15" spans="1:22" ht="51" customHeight="1" x14ac:dyDescent="0.25">
      <c r="A15" s="382"/>
      <c r="B15" s="383"/>
      <c r="C15" s="42" t="s">
        <v>1131</v>
      </c>
      <c r="D15" s="42" t="s">
        <v>961</v>
      </c>
      <c r="E15" s="381"/>
      <c r="F15" s="42" t="str">
        <f>'Maid Rite'!D6</f>
        <v>None</v>
      </c>
      <c r="G15" s="43" t="str">
        <f>'Maid Rite'!E6</f>
        <v>75156-03330</v>
      </c>
      <c r="H15" s="44">
        <f>'Maid Rite'!F6</f>
        <v>131.6</v>
      </c>
      <c r="I15" s="45">
        <f>'Maid Rite'!G6</f>
        <v>3</v>
      </c>
      <c r="J15" s="45">
        <f>'Maid Rite'!H6</f>
        <v>30</v>
      </c>
      <c r="K15" s="46">
        <f>'Maid Rite'!I6</f>
        <v>160</v>
      </c>
      <c r="L15" s="45">
        <f>'Maid Rite'!J6</f>
        <v>3</v>
      </c>
      <c r="M15" s="43">
        <f>'Maid Rite'!K6</f>
        <v>100154</v>
      </c>
      <c r="N15" s="1" t="str">
        <f>'Maid Rite'!L6</f>
        <v>Coarse Ground Beef Frozen</v>
      </c>
      <c r="O15" s="52">
        <f>'Maid Rite'!M6</f>
        <v>43.31</v>
      </c>
      <c r="P15" s="53">
        <f>'Maid Rite'!N6</f>
        <v>2.3180999999999998</v>
      </c>
      <c r="Q15" s="54">
        <f>'Maid Rite'!O6</f>
        <v>100.4</v>
      </c>
      <c r="R15" s="44">
        <f t="shared" si="0"/>
        <v>31.199999999999989</v>
      </c>
      <c r="S15" s="54">
        <f t="shared" si="1"/>
        <v>0.19499999999999992</v>
      </c>
      <c r="T15" s="3">
        <v>3.25</v>
      </c>
      <c r="U15" s="9">
        <f t="shared" si="2"/>
        <v>0.21531249999999993</v>
      </c>
      <c r="V15" s="19"/>
    </row>
    <row r="16" spans="1:22" ht="51" customHeight="1" x14ac:dyDescent="0.25">
      <c r="A16" s="371">
        <v>6</v>
      </c>
      <c r="B16" s="372" t="s">
        <v>1132</v>
      </c>
      <c r="C16" s="47" t="s">
        <v>1133</v>
      </c>
      <c r="D16" s="47" t="s">
        <v>961</v>
      </c>
      <c r="E16" s="373"/>
      <c r="F16" s="47" t="str">
        <f>Comida!D3</f>
        <v>None</v>
      </c>
      <c r="G16" s="48">
        <f>Comida!E3</f>
        <v>470500</v>
      </c>
      <c r="H16" s="49">
        <f>Comida!F3</f>
        <v>181.024</v>
      </c>
      <c r="I16" s="50" t="str">
        <f>Comida!G3</f>
        <v>2 MMA</v>
      </c>
      <c r="J16" s="50">
        <f>Comida!H3</f>
        <v>36</v>
      </c>
      <c r="K16" s="51">
        <f>Comida!I3</f>
        <v>164</v>
      </c>
      <c r="L16" s="50">
        <f>Comida!J3</f>
        <v>3.51</v>
      </c>
      <c r="M16" s="48">
        <f>Comida!K3</f>
        <v>100156</v>
      </c>
      <c r="N16" s="10" t="str">
        <f>Comida!L3</f>
        <v>Beef Bnls Special Trim Ctn Frz - 60 LB</v>
      </c>
      <c r="O16" s="55">
        <f>Comida!M3</f>
        <v>38.700000000000003</v>
      </c>
      <c r="P16" s="56">
        <f>Comida!N3</f>
        <v>3.2336999999999998</v>
      </c>
      <c r="Q16" s="57">
        <f>Comida!O3</f>
        <v>125.14418999999999</v>
      </c>
      <c r="R16" s="49">
        <f t="shared" si="0"/>
        <v>55.879810000000006</v>
      </c>
      <c r="S16" s="57">
        <f t="shared" si="1"/>
        <v>0.34073054878048786</v>
      </c>
      <c r="T16" s="12">
        <v>3.25</v>
      </c>
      <c r="U16" s="18">
        <f t="shared" si="2"/>
        <v>0.36054762195121953</v>
      </c>
      <c r="V16" s="19"/>
    </row>
    <row r="17" spans="1:22" ht="51" customHeight="1" x14ac:dyDescent="0.25">
      <c r="A17" s="371"/>
      <c r="B17" s="372"/>
      <c r="C17" s="47" t="s">
        <v>1134</v>
      </c>
      <c r="D17" s="47" t="s">
        <v>49</v>
      </c>
      <c r="E17" s="374"/>
      <c r="F17" s="47" t="str">
        <f>JTM!D6</f>
        <v>None</v>
      </c>
      <c r="G17" s="48" t="str">
        <f>JTM!E6</f>
        <v>N/A</v>
      </c>
      <c r="H17" s="49">
        <f>JTM!F6</f>
        <v>164.51</v>
      </c>
      <c r="I17" s="50">
        <f>JTM!G6</f>
        <v>2</v>
      </c>
      <c r="J17" s="50">
        <f>JTM!H6</f>
        <v>30</v>
      </c>
      <c r="K17" s="51">
        <f>JTM!I6</f>
        <v>146</v>
      </c>
      <c r="L17" s="50">
        <f>JTM!J6</f>
        <v>3.28</v>
      </c>
      <c r="M17" s="48">
        <f>JTM!K6</f>
        <v>100156</v>
      </c>
      <c r="N17" s="10" t="str">
        <f>JTM!L6</f>
        <v>Beef Special Trim</v>
      </c>
      <c r="O17" s="55">
        <f>JTM!M6</f>
        <v>33.71</v>
      </c>
      <c r="P17" s="56">
        <f>JTM!N6</f>
        <v>3.2336999999999998</v>
      </c>
      <c r="Q17" s="57">
        <f>JTM!O6</f>
        <v>109.01</v>
      </c>
      <c r="R17" s="49">
        <f t="shared" si="0"/>
        <v>55.499999999999986</v>
      </c>
      <c r="S17" s="57">
        <f t="shared" si="1"/>
        <v>0.38013698630136977</v>
      </c>
      <c r="T17" s="12">
        <v>3.25</v>
      </c>
      <c r="U17" s="18">
        <f t="shared" si="2"/>
        <v>0.40239726027397249</v>
      </c>
      <c r="V17" s="19"/>
    </row>
    <row r="18" spans="1:22" ht="51" customHeight="1" x14ac:dyDescent="0.25">
      <c r="A18" s="382">
        <v>7</v>
      </c>
      <c r="B18" s="383" t="s">
        <v>1135</v>
      </c>
      <c r="C18" s="42" t="s">
        <v>1136</v>
      </c>
      <c r="D18" s="42" t="s">
        <v>49</v>
      </c>
      <c r="E18" s="380"/>
      <c r="F18" s="42" t="str">
        <f>JTM!D7</f>
        <v>Soy</v>
      </c>
      <c r="G18" s="43" t="str">
        <f>JTM!E7</f>
        <v>5250CE</v>
      </c>
      <c r="H18" s="44">
        <f>JTM!F7</f>
        <v>67.67</v>
      </c>
      <c r="I18" s="45">
        <f>JTM!G7</f>
        <v>2</v>
      </c>
      <c r="J18" s="45">
        <f>JTM!H7</f>
        <v>30</v>
      </c>
      <c r="K18" s="46">
        <f>JTM!I7</f>
        <v>151</v>
      </c>
      <c r="L18" s="45">
        <f>JTM!J7</f>
        <v>3.17</v>
      </c>
      <c r="M18" s="43">
        <f>JTM!K7</f>
        <v>100154</v>
      </c>
      <c r="N18" s="1" t="str">
        <f>JTM!L7</f>
        <v>Coarse Ground Beef</v>
      </c>
      <c r="O18" s="52">
        <f>JTM!M7</f>
        <v>16.79</v>
      </c>
      <c r="P18" s="53">
        <f>JTM!N7</f>
        <v>2.3180999999999998</v>
      </c>
      <c r="Q18" s="54">
        <f>JTM!O7</f>
        <v>38.92</v>
      </c>
      <c r="R18" s="44">
        <f t="shared" si="0"/>
        <v>28.75</v>
      </c>
      <c r="S18" s="54">
        <f t="shared" si="1"/>
        <v>0.19039735099337748</v>
      </c>
      <c r="T18" s="3">
        <v>3.25</v>
      </c>
      <c r="U18" s="9">
        <f t="shared" si="2"/>
        <v>0.2119205298013245</v>
      </c>
      <c r="V18" s="19"/>
    </row>
    <row r="19" spans="1:22" ht="51" customHeight="1" x14ac:dyDescent="0.25">
      <c r="A19" s="382"/>
      <c r="B19" s="383"/>
      <c r="C19" s="42" t="s">
        <v>1137</v>
      </c>
      <c r="D19" s="42" t="s">
        <v>961</v>
      </c>
      <c r="E19" s="381"/>
      <c r="F19" s="42" t="str">
        <f>'Maid Rite'!D7</f>
        <v>Soy</v>
      </c>
      <c r="G19" s="43" t="str">
        <f>'Maid Rite'!E7</f>
        <v>75156-03200</v>
      </c>
      <c r="H19" s="44">
        <f>'Maid Rite'!F7</f>
        <v>90.68</v>
      </c>
      <c r="I19" s="45">
        <f>'Maid Rite'!G7</f>
        <v>2</v>
      </c>
      <c r="J19" s="45">
        <f>'Maid Rite'!H7</f>
        <v>30</v>
      </c>
      <c r="K19" s="46">
        <f>'Maid Rite'!I7</f>
        <v>204</v>
      </c>
      <c r="L19" s="45">
        <f>'Maid Rite'!J7</f>
        <v>2.35</v>
      </c>
      <c r="M19" s="43">
        <f>'Maid Rite'!K7</f>
        <v>100154</v>
      </c>
      <c r="N19" s="1" t="str">
        <f>'Maid Rite'!L7</f>
        <v>Coarse Ground Beef Frozen</v>
      </c>
      <c r="O19" s="52">
        <f>'Maid Rite'!M7</f>
        <v>22.940999999999999</v>
      </c>
      <c r="P19" s="53">
        <f>'Maid Rite'!N7</f>
        <v>2.3180999999999998</v>
      </c>
      <c r="Q19" s="54">
        <f>'Maid Rite'!O7</f>
        <v>53.18</v>
      </c>
      <c r="R19" s="44">
        <f t="shared" si="0"/>
        <v>37.500000000000007</v>
      </c>
      <c r="S19" s="54">
        <f t="shared" si="1"/>
        <v>0.18382352941176475</v>
      </c>
      <c r="T19" s="3">
        <v>3.25</v>
      </c>
      <c r="U19" s="9">
        <f t="shared" si="2"/>
        <v>0.19975490196078435</v>
      </c>
      <c r="V19" s="19"/>
    </row>
    <row r="20" spans="1:22" ht="51" customHeight="1" x14ac:dyDescent="0.25">
      <c r="A20" s="48">
        <v>8</v>
      </c>
      <c r="B20" s="58" t="s">
        <v>1138</v>
      </c>
      <c r="C20" s="47" t="s">
        <v>1139</v>
      </c>
      <c r="D20" s="47" t="s">
        <v>49</v>
      </c>
      <c r="E20" s="51"/>
      <c r="F20" s="47" t="str">
        <f>JTM!D8</f>
        <v>None</v>
      </c>
      <c r="G20" s="48" t="str">
        <f>JTM!E8</f>
        <v>5249CE</v>
      </c>
      <c r="H20" s="49">
        <f>JTM!F8</f>
        <v>98.09</v>
      </c>
      <c r="I20" s="50">
        <f>JTM!G8</f>
        <v>2</v>
      </c>
      <c r="J20" s="50">
        <f>JTM!H8</f>
        <v>30</v>
      </c>
      <c r="K20" s="51">
        <f>JTM!I8</f>
        <v>177</v>
      </c>
      <c r="L20" s="50">
        <f>JTM!J8</f>
        <v>2.71</v>
      </c>
      <c r="M20" s="48">
        <f>JTM!K8</f>
        <v>100154</v>
      </c>
      <c r="N20" s="10" t="str">
        <f>JTM!L8</f>
        <v>Coarse Ground Beef</v>
      </c>
      <c r="O20" s="55">
        <f>JTM!M8</f>
        <v>30.91</v>
      </c>
      <c r="P20" s="56">
        <f>JTM!N8</f>
        <v>2.3180999999999998</v>
      </c>
      <c r="Q20" s="57">
        <f>JTM!O8</f>
        <v>71.650000000000006</v>
      </c>
      <c r="R20" s="49">
        <f t="shared" si="0"/>
        <v>26.439999999999998</v>
      </c>
      <c r="S20" s="57">
        <f t="shared" si="1"/>
        <v>0.14937853107344631</v>
      </c>
      <c r="T20" s="12">
        <v>3.25</v>
      </c>
      <c r="U20" s="18">
        <f t="shared" si="2"/>
        <v>0.16774011299435027</v>
      </c>
      <c r="V20" s="19"/>
    </row>
    <row r="21" spans="1:22" ht="51" customHeight="1" x14ac:dyDescent="0.25">
      <c r="A21" s="382">
        <v>9</v>
      </c>
      <c r="B21" s="384" t="s">
        <v>1140</v>
      </c>
      <c r="C21" s="42" t="s">
        <v>1141</v>
      </c>
      <c r="D21" s="42" t="s">
        <v>67</v>
      </c>
      <c r="E21" s="380"/>
      <c r="F21" s="42" t="str">
        <f>Advance!D9</f>
        <v>Milk, Wheat, Soy</v>
      </c>
      <c r="G21" s="43">
        <f>Advance!E9</f>
        <v>3817</v>
      </c>
      <c r="H21" s="44">
        <f>Advance!F9</f>
        <v>40.17</v>
      </c>
      <c r="I21" s="45" t="str">
        <f>Advance!G9</f>
        <v xml:space="preserve">2 oz M/MA  </v>
      </c>
      <c r="J21" s="45" t="str">
        <f>Advance!H9</f>
        <v>20.31 lbs</v>
      </c>
      <c r="K21" s="46">
        <f>Advance!I9</f>
        <v>100</v>
      </c>
      <c r="L21" s="45">
        <f>Advance!J9</f>
        <v>3.25</v>
      </c>
      <c r="M21" s="43">
        <f>Advance!K9</f>
        <v>100193</v>
      </c>
      <c r="N21" s="1" t="str">
        <f>Advance!L9</f>
        <v>PORK PICNIC BNLS FRZ
CTN-60 LB</v>
      </c>
      <c r="O21" s="52">
        <f>Advance!M9</f>
        <v>11.47</v>
      </c>
      <c r="P21" s="53">
        <f>Advance!N9</f>
        <v>2.3180999999999998</v>
      </c>
      <c r="Q21" s="54">
        <f>Advance!O9</f>
        <v>12.75</v>
      </c>
      <c r="R21" s="44">
        <f t="shared" si="0"/>
        <v>27.42</v>
      </c>
      <c r="S21" s="54">
        <f t="shared" si="1"/>
        <v>0.2742</v>
      </c>
      <c r="T21" s="3">
        <v>3.25</v>
      </c>
      <c r="U21" s="9">
        <f t="shared" si="2"/>
        <v>0.30670000000000003</v>
      </c>
      <c r="V21" s="19"/>
    </row>
    <row r="22" spans="1:22" ht="51" customHeight="1" x14ac:dyDescent="0.25">
      <c r="A22" s="382"/>
      <c r="B22" s="384"/>
      <c r="C22" s="42" t="s">
        <v>1142</v>
      </c>
      <c r="D22" s="42" t="s">
        <v>49</v>
      </c>
      <c r="E22" s="381"/>
      <c r="F22" s="42" t="str">
        <f>JTM!D9</f>
        <v>Soy</v>
      </c>
      <c r="G22" s="43" t="str">
        <f>JTM!E9</f>
        <v>5690CE</v>
      </c>
      <c r="H22" s="44">
        <f>JTM!F9</f>
        <v>69.3</v>
      </c>
      <c r="I22" s="45">
        <f>JTM!G9</f>
        <v>2</v>
      </c>
      <c r="J22" s="45">
        <f>JTM!H9</f>
        <v>29.4</v>
      </c>
      <c r="K22" s="46">
        <f>JTM!I9</f>
        <v>168</v>
      </c>
      <c r="L22" s="45">
        <f>JTM!J9</f>
        <v>2.8</v>
      </c>
      <c r="M22" s="43">
        <f>JTM!K9</f>
        <v>100193</v>
      </c>
      <c r="N22" s="1" t="str">
        <f>JTM!L9</f>
        <v>Boneless Pork Picnic</v>
      </c>
      <c r="O22" s="52">
        <f>JTM!M9</f>
        <v>24.14</v>
      </c>
      <c r="P22" s="53">
        <f>JTM!N9</f>
        <v>1.1119000000000001</v>
      </c>
      <c r="Q22" s="54">
        <f>JTM!O9</f>
        <v>26.84</v>
      </c>
      <c r="R22" s="44">
        <f t="shared" si="0"/>
        <v>42.459999999999994</v>
      </c>
      <c r="S22" s="54">
        <f t="shared" si="1"/>
        <v>0.25273809523809521</v>
      </c>
      <c r="T22" s="3">
        <v>3.25</v>
      </c>
      <c r="U22" s="9">
        <f t="shared" si="2"/>
        <v>0.27208333333333329</v>
      </c>
      <c r="V22" s="19"/>
    </row>
    <row r="23" spans="1:22" ht="51" customHeight="1" x14ac:dyDescent="0.25">
      <c r="A23" s="371">
        <v>10</v>
      </c>
      <c r="B23" s="372" t="s">
        <v>1143</v>
      </c>
      <c r="C23" s="47" t="s">
        <v>1144</v>
      </c>
      <c r="D23" s="47" t="s">
        <v>67</v>
      </c>
      <c r="E23" s="373"/>
      <c r="F23" s="47" t="str">
        <f>Advance!D10</f>
        <v>None</v>
      </c>
      <c r="G23" s="48">
        <f>Advance!E10</f>
        <v>3850</v>
      </c>
      <c r="H23" s="49">
        <f>Advance!F10</f>
        <v>46.71</v>
      </c>
      <c r="I23" s="50" t="str">
        <f>Advance!G10</f>
        <v>1 oz M/MA</v>
      </c>
      <c r="J23" s="50" t="str">
        <f>Advance!H10</f>
        <v>18.75 lbs</v>
      </c>
      <c r="K23" s="51">
        <f>Advance!I10</f>
        <v>250</v>
      </c>
      <c r="L23" s="50">
        <f>Advance!J10</f>
        <v>1.2</v>
      </c>
      <c r="M23" s="48">
        <f>Advance!K10</f>
        <v>100193</v>
      </c>
      <c r="N23" s="10" t="str">
        <f>Advance!L10</f>
        <v>PORK PICNIC BNLS FRZ
CTN-60 LB</v>
      </c>
      <c r="O23" s="55">
        <f>Advance!M10</f>
        <v>22.45</v>
      </c>
      <c r="P23" s="56">
        <f>Advance!N10</f>
        <v>2.3180999999999998</v>
      </c>
      <c r="Q23" s="57">
        <f>Advance!O10</f>
        <v>24.96</v>
      </c>
      <c r="R23" s="49">
        <f t="shared" si="0"/>
        <v>21.75</v>
      </c>
      <c r="S23" s="57">
        <f t="shared" si="1"/>
        <v>8.6999999999999994E-2</v>
      </c>
      <c r="T23" s="12">
        <v>3.25</v>
      </c>
      <c r="U23" s="18">
        <f t="shared" si="2"/>
        <v>0.1</v>
      </c>
      <c r="V23" s="19"/>
    </row>
    <row r="24" spans="1:22" ht="51" customHeight="1" x14ac:dyDescent="0.25">
      <c r="A24" s="371"/>
      <c r="B24" s="372"/>
      <c r="C24" s="47" t="s">
        <v>1145</v>
      </c>
      <c r="D24" s="47" t="s">
        <v>49</v>
      </c>
      <c r="E24" s="375"/>
      <c r="F24" s="47" t="str">
        <f>JTM!D10</f>
        <v>Soy</v>
      </c>
      <c r="G24" s="48" t="str">
        <f>JTM!E10</f>
        <v>5635CE</v>
      </c>
      <c r="H24" s="49">
        <f>JTM!F10</f>
        <v>56.73</v>
      </c>
      <c r="I24" s="50">
        <f>JTM!G10</f>
        <v>1</v>
      </c>
      <c r="J24" s="50">
        <f>JTM!H10</f>
        <v>30</v>
      </c>
      <c r="K24" s="51">
        <f>JTM!I10</f>
        <v>366</v>
      </c>
      <c r="L24" s="50">
        <f>JTM!J10</f>
        <v>1.33</v>
      </c>
      <c r="M24" s="48">
        <f>JTM!K10</f>
        <v>100193</v>
      </c>
      <c r="N24" s="10" t="str">
        <f>JTM!L10</f>
        <v>Boneless Pork Picnic</v>
      </c>
      <c r="O24" s="55">
        <f>JTM!M10</f>
        <v>23.54</v>
      </c>
      <c r="P24" s="56">
        <f>JTM!N10</f>
        <v>1.1119000000000001</v>
      </c>
      <c r="Q24" s="57">
        <f>JTM!O10</f>
        <v>26.17</v>
      </c>
      <c r="R24" s="49">
        <f t="shared" si="0"/>
        <v>30.559999999999995</v>
      </c>
      <c r="S24" s="57">
        <f t="shared" si="1"/>
        <v>8.3497267759562829E-2</v>
      </c>
      <c r="T24" s="12">
        <v>3.25</v>
      </c>
      <c r="U24" s="18">
        <f t="shared" si="2"/>
        <v>9.2377049180327853E-2</v>
      </c>
      <c r="V24" s="19"/>
    </row>
    <row r="25" spans="1:22" ht="51" customHeight="1" x14ac:dyDescent="0.25">
      <c r="A25" s="371"/>
      <c r="B25" s="372"/>
      <c r="C25" s="47" t="s">
        <v>1146</v>
      </c>
      <c r="D25" s="47" t="s">
        <v>961</v>
      </c>
      <c r="E25" s="374"/>
      <c r="F25" s="47" t="str">
        <f>'Maid Rite'!D8</f>
        <v>None</v>
      </c>
      <c r="G25" s="48" t="str">
        <f>'Maid Rite'!E8</f>
        <v>75156-07112</v>
      </c>
      <c r="H25" s="49">
        <f>'Maid Rite'!F8</f>
        <v>69.64</v>
      </c>
      <c r="I25" s="50">
        <f>'Maid Rite'!G8</f>
        <v>1</v>
      </c>
      <c r="J25" s="50">
        <f>'Maid Rite'!H8</f>
        <v>30</v>
      </c>
      <c r="K25" s="51">
        <f>'Maid Rite'!I8</f>
        <v>400</v>
      </c>
      <c r="L25" s="50">
        <f>'Maid Rite'!J8</f>
        <v>1</v>
      </c>
      <c r="M25" s="48">
        <f>'Maid Rite'!K8</f>
        <v>100193</v>
      </c>
      <c r="N25" s="10" t="str">
        <f>'Maid Rite'!L8</f>
        <v>Boneless Pork Picnics</v>
      </c>
      <c r="O25" s="55">
        <f>'Maid Rite'!M8</f>
        <v>34.841000000000001</v>
      </c>
      <c r="P25" s="56">
        <f>'Maid Rite'!N8</f>
        <v>1.1119000000000001</v>
      </c>
      <c r="Q25" s="57">
        <f>'Maid Rite'!O8</f>
        <v>38.74</v>
      </c>
      <c r="R25" s="49">
        <f t="shared" si="0"/>
        <v>30.9</v>
      </c>
      <c r="S25" s="57">
        <f t="shared" si="1"/>
        <v>7.7249999999999999E-2</v>
      </c>
      <c r="T25" s="12">
        <v>3.25</v>
      </c>
      <c r="U25" s="18">
        <f t="shared" si="2"/>
        <v>8.5374999999999993E-2</v>
      </c>
      <c r="V25" s="19"/>
    </row>
    <row r="26" spans="1:22" ht="51" customHeight="1" x14ac:dyDescent="0.25">
      <c r="A26" s="376">
        <v>11</v>
      </c>
      <c r="B26" s="378" t="s">
        <v>1147</v>
      </c>
      <c r="C26" s="42" t="s">
        <v>1148</v>
      </c>
      <c r="D26" s="42" t="s">
        <v>961</v>
      </c>
      <c r="E26" s="380"/>
      <c r="F26" s="42" t="str">
        <f>Comida!D4</f>
        <v>None</v>
      </c>
      <c r="G26" s="43">
        <f>Comida!E4</f>
        <v>470510</v>
      </c>
      <c r="H26" s="44">
        <f>Comida!F4</f>
        <v>92.46</v>
      </c>
      <c r="I26" s="45" t="str">
        <f>Comida!G4</f>
        <v>2 MMA</v>
      </c>
      <c r="J26" s="45">
        <f>Comida!H4</f>
        <v>33.5</v>
      </c>
      <c r="K26" s="46">
        <f>Comida!I4</f>
        <v>174</v>
      </c>
      <c r="L26" s="45">
        <f>Comida!J4</f>
        <v>3.08</v>
      </c>
      <c r="M26" s="43">
        <f>Comida!K4</f>
        <v>100193</v>
      </c>
      <c r="N26" s="1" t="str">
        <f>Comida!L4</f>
        <v>Pork Picnic Bnls Frzn Ctn - 60 LB</v>
      </c>
      <c r="O26" s="52">
        <f>Comida!M4</f>
        <v>36.03</v>
      </c>
      <c r="P26" s="53">
        <f>Comida!N4</f>
        <v>1.1119000000000001</v>
      </c>
      <c r="Q26" s="54">
        <f>Comida!O4</f>
        <v>40.06</v>
      </c>
      <c r="R26" s="44">
        <f t="shared" si="0"/>
        <v>52.399999999999991</v>
      </c>
      <c r="S26" s="54">
        <f t="shared" si="1"/>
        <v>0.30114942528735628</v>
      </c>
      <c r="T26" s="3">
        <v>3.25</v>
      </c>
      <c r="U26" s="9">
        <f t="shared" si="2"/>
        <v>0.3198275862068965</v>
      </c>
      <c r="V26" s="19"/>
    </row>
    <row r="27" spans="1:22" ht="51" customHeight="1" x14ac:dyDescent="0.25">
      <c r="A27" s="377"/>
      <c r="B27" s="379"/>
      <c r="C27" s="42" t="s">
        <v>1149</v>
      </c>
      <c r="D27" s="42" t="s">
        <v>49</v>
      </c>
      <c r="E27" s="381"/>
      <c r="F27" s="42" t="str">
        <f>JTM!D11</f>
        <v>None</v>
      </c>
      <c r="G27" s="43" t="str">
        <f>JTM!E11</f>
        <v>5888CE</v>
      </c>
      <c r="H27" s="44">
        <f>JTM!F11</f>
        <v>104.19</v>
      </c>
      <c r="I27" s="45">
        <f>JTM!G11</f>
        <v>2</v>
      </c>
      <c r="J27" s="45">
        <f>JTM!H11</f>
        <v>30</v>
      </c>
      <c r="K27" s="46">
        <f>JTM!I11</f>
        <v>139</v>
      </c>
      <c r="L27" s="45">
        <f>JTM!J11</f>
        <v>3.45</v>
      </c>
      <c r="M27" s="43">
        <f>JTM!K11</f>
        <v>110138</v>
      </c>
      <c r="N27" s="1" t="str">
        <f>JTM!L11</f>
        <v>Pork Leg Roast FZN</v>
      </c>
      <c r="O27" s="52">
        <f>JTM!M11</f>
        <v>33.71</v>
      </c>
      <c r="P27" s="53">
        <f>JTM!N11</f>
        <v>1.4444999999999999</v>
      </c>
      <c r="Q27" s="54">
        <f>JTM!O11</f>
        <v>48.69</v>
      </c>
      <c r="R27" s="44">
        <f t="shared" si="0"/>
        <v>55.5</v>
      </c>
      <c r="S27" s="54">
        <f t="shared" si="1"/>
        <v>0.39928057553956836</v>
      </c>
      <c r="T27" s="3">
        <v>3.25</v>
      </c>
      <c r="U27" s="9">
        <f t="shared" si="2"/>
        <v>0.4226618705035971</v>
      </c>
      <c r="V27" s="19"/>
    </row>
    <row r="28" spans="1:22" ht="51" customHeight="1" x14ac:dyDescent="0.25">
      <c r="A28" s="371">
        <v>12</v>
      </c>
      <c r="B28" s="372" t="s">
        <v>1150</v>
      </c>
      <c r="C28" s="47" t="s">
        <v>1151</v>
      </c>
      <c r="D28" s="47" t="s">
        <v>49</v>
      </c>
      <c r="E28" s="373"/>
      <c r="F28" s="47" t="str">
        <f>JTM!D12</f>
        <v>Soy</v>
      </c>
      <c r="G28" s="48" t="str">
        <f>JTM!E12</f>
        <v>5205CE</v>
      </c>
      <c r="H28" s="49">
        <f>JTM!F12</f>
        <v>45.71</v>
      </c>
      <c r="I28" s="50">
        <f>JTM!G12</f>
        <v>2</v>
      </c>
      <c r="J28" s="50">
        <f>JTM!H12</f>
        <v>30</v>
      </c>
      <c r="K28" s="51">
        <f>JTM!I12</f>
        <v>151</v>
      </c>
      <c r="L28" s="50">
        <f>JTM!J12</f>
        <v>3.17</v>
      </c>
      <c r="M28" s="48">
        <f>JTM!K12</f>
        <v>100193</v>
      </c>
      <c r="N28" s="10" t="str">
        <f>JTM!L12</f>
        <v>Boneless Pork Picnic</v>
      </c>
      <c r="O28" s="55">
        <f>JTM!M12</f>
        <v>16.71</v>
      </c>
      <c r="P28" s="56">
        <f>JTM!N12</f>
        <v>1.1119000000000001</v>
      </c>
      <c r="Q28" s="57">
        <f>JTM!O12</f>
        <v>18.579999999999998</v>
      </c>
      <c r="R28" s="49">
        <f t="shared" si="0"/>
        <v>27.130000000000003</v>
      </c>
      <c r="S28" s="57">
        <f t="shared" si="1"/>
        <v>0.17966887417218544</v>
      </c>
      <c r="T28" s="12">
        <v>3.25</v>
      </c>
      <c r="U28" s="18">
        <f t="shared" si="2"/>
        <v>0.20119205298013246</v>
      </c>
      <c r="V28" s="19"/>
    </row>
    <row r="29" spans="1:22" ht="51" customHeight="1" x14ac:dyDescent="0.25">
      <c r="A29" s="371"/>
      <c r="B29" s="372"/>
      <c r="C29" s="47" t="s">
        <v>1152</v>
      </c>
      <c r="D29" s="47" t="s">
        <v>961</v>
      </c>
      <c r="E29" s="374"/>
      <c r="F29" s="47" t="str">
        <f>'Maid Rite'!D9</f>
        <v>Soy</v>
      </c>
      <c r="G29" s="48" t="str">
        <f>'Maid Rite'!E9</f>
        <v>75156-08200</v>
      </c>
      <c r="H29" s="49">
        <f>'Maid Rite'!F9</f>
        <v>62.41</v>
      </c>
      <c r="I29" s="50">
        <f>'Maid Rite'!G9</f>
        <v>2</v>
      </c>
      <c r="J29" s="50">
        <f>'Maid Rite'!H9</f>
        <v>30</v>
      </c>
      <c r="K29" s="51">
        <f>'Maid Rite'!I9</f>
        <v>204</v>
      </c>
      <c r="L29" s="50">
        <f>'Maid Rite'!J9</f>
        <v>2.35</v>
      </c>
      <c r="M29" s="48">
        <f>'Maid Rite'!K9</f>
        <v>100193</v>
      </c>
      <c r="N29" s="10" t="str">
        <f>'Maid Rite'!L9</f>
        <v>Boneless Pork Picnics</v>
      </c>
      <c r="O29" s="55">
        <f>'Maid Rite'!M9</f>
        <v>22.940999999999999</v>
      </c>
      <c r="P29" s="56">
        <f>'Maid Rite'!N9</f>
        <v>1.1119000000000001</v>
      </c>
      <c r="Q29" s="57">
        <f>'Maid Rite'!O9</f>
        <v>25.51</v>
      </c>
      <c r="R29" s="49">
        <f t="shared" si="0"/>
        <v>36.899999999999991</v>
      </c>
      <c r="S29" s="57">
        <f t="shared" si="1"/>
        <v>0.18088235294117644</v>
      </c>
      <c r="T29" s="12">
        <v>3.25</v>
      </c>
      <c r="U29" s="18">
        <f t="shared" si="2"/>
        <v>0.19681372549019605</v>
      </c>
      <c r="V29" s="19"/>
    </row>
    <row r="30" spans="1:22" ht="51" hidden="1" customHeight="1" x14ac:dyDescent="0.3"/>
  </sheetData>
  <mergeCells count="47">
    <mergeCell ref="E5:E6"/>
    <mergeCell ref="G1:G2"/>
    <mergeCell ref="H1:H2"/>
    <mergeCell ref="A1:A2"/>
    <mergeCell ref="B1:B2"/>
    <mergeCell ref="C1:C2"/>
    <mergeCell ref="D1:D2"/>
    <mergeCell ref="E1:E2"/>
    <mergeCell ref="F1:F2"/>
    <mergeCell ref="A5:A6"/>
    <mergeCell ref="B5:B6"/>
    <mergeCell ref="T1:T2"/>
    <mergeCell ref="U1:U2"/>
    <mergeCell ref="A3:A4"/>
    <mergeCell ref="B3:B4"/>
    <mergeCell ref="E3:E4"/>
    <mergeCell ref="I1:I2"/>
    <mergeCell ref="J1:Q1"/>
    <mergeCell ref="R1:R2"/>
    <mergeCell ref="S1:S2"/>
    <mergeCell ref="A7:A8"/>
    <mergeCell ref="B7:B8"/>
    <mergeCell ref="E7:E8"/>
    <mergeCell ref="A9:A11"/>
    <mergeCell ref="B9:B11"/>
    <mergeCell ref="E9:E11"/>
    <mergeCell ref="A12:A15"/>
    <mergeCell ref="B12:B15"/>
    <mergeCell ref="E12:E15"/>
    <mergeCell ref="A16:A17"/>
    <mergeCell ref="B16:B17"/>
    <mergeCell ref="E16:E17"/>
    <mergeCell ref="A18:A19"/>
    <mergeCell ref="B18:B19"/>
    <mergeCell ref="E18:E19"/>
    <mergeCell ref="A21:A22"/>
    <mergeCell ref="B21:B22"/>
    <mergeCell ref="E21:E22"/>
    <mergeCell ref="A28:A29"/>
    <mergeCell ref="B28:B29"/>
    <mergeCell ref="E28:E29"/>
    <mergeCell ref="A23:A25"/>
    <mergeCell ref="B23:B25"/>
    <mergeCell ref="E23:E25"/>
    <mergeCell ref="A26:A27"/>
    <mergeCell ref="B26:B27"/>
    <mergeCell ref="E26:E27"/>
  </mergeCells>
  <pageMargins left="0.25" right="0.25" top="0.75" bottom="0.75" header="0.3" footer="0.3"/>
  <pageSetup paperSize="5" scale="53" fitToHeight="0" orientation="landscape" r:id="rId1"/>
  <headerFooter>
    <oddHeader>&amp;L&amp;16MSBG FFS Survey 2018 - Summary Data</oddHeader>
    <oddFooter>&amp;L&amp;16Page &amp;P</oddFooter>
  </headerFooter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Q12"/>
  <sheetViews>
    <sheetView showZeros="0" zoomScale="80" zoomScaleNormal="80" workbookViewId="0">
      <selection activeCell="G6" sqref="G6"/>
    </sheetView>
  </sheetViews>
  <sheetFormatPr defaultColWidth="0" defaultRowHeight="51" customHeight="1" zeroHeight="1" x14ac:dyDescent="0.25"/>
  <cols>
    <col min="1" max="1" width="9.140625" customWidth="1"/>
    <col min="2" max="2" width="55.28515625" customWidth="1"/>
    <col min="3" max="3" width="23.85546875" customWidth="1"/>
    <col min="4" max="6" width="17.42578125" customWidth="1"/>
    <col min="7" max="7" width="14.5703125" customWidth="1"/>
    <col min="8" max="11" width="13.85546875" customWidth="1"/>
    <col min="12" max="12" width="19.28515625" customWidth="1"/>
    <col min="13" max="15" width="13.85546875" customWidth="1"/>
    <col min="16" max="17" width="15" customWidth="1"/>
    <col min="18" max="16384" width="9.140625" hidden="1"/>
  </cols>
  <sheetData>
    <row r="1" spans="1:17" ht="51" customHeight="1" x14ac:dyDescent="0.25">
      <c r="A1" s="408" t="s">
        <v>1094</v>
      </c>
      <c r="B1" s="409" t="s">
        <v>1091</v>
      </c>
      <c r="C1" s="409" t="s">
        <v>1095</v>
      </c>
      <c r="D1" s="407" t="s">
        <v>1097</v>
      </c>
      <c r="E1" s="407" t="s">
        <v>1098</v>
      </c>
      <c r="F1" s="410" t="s">
        <v>1099</v>
      </c>
      <c r="G1" s="410" t="s">
        <v>1100</v>
      </c>
      <c r="H1" s="397" t="s">
        <v>1101</v>
      </c>
      <c r="I1" s="397"/>
      <c r="J1" s="397"/>
      <c r="K1" s="397"/>
      <c r="L1" s="397"/>
      <c r="M1" s="397"/>
      <c r="N1" s="397"/>
      <c r="O1" s="397"/>
      <c r="P1" s="394" t="s">
        <v>1102</v>
      </c>
      <c r="Q1" s="394" t="s">
        <v>1103</v>
      </c>
    </row>
    <row r="2" spans="1:17" ht="51" customHeight="1" x14ac:dyDescent="0.25">
      <c r="A2" s="408"/>
      <c r="B2" s="409"/>
      <c r="C2" s="409"/>
      <c r="D2" s="407"/>
      <c r="E2" s="407"/>
      <c r="F2" s="410"/>
      <c r="G2" s="410"/>
      <c r="H2" s="20" t="s">
        <v>1106</v>
      </c>
      <c r="I2" s="21" t="s">
        <v>1107</v>
      </c>
      <c r="J2" s="20" t="s">
        <v>1108</v>
      </c>
      <c r="K2" s="22" t="s">
        <v>1109</v>
      </c>
      <c r="L2" s="22" t="s">
        <v>1110</v>
      </c>
      <c r="M2" s="23" t="s">
        <v>1111</v>
      </c>
      <c r="N2" s="24" t="s">
        <v>1112</v>
      </c>
      <c r="O2" s="20" t="s">
        <v>1113</v>
      </c>
      <c r="P2" s="394"/>
      <c r="Q2" s="394"/>
    </row>
    <row r="3" spans="1:17" ht="51" customHeight="1" x14ac:dyDescent="0.25">
      <c r="A3" s="11">
        <v>1</v>
      </c>
      <c r="B3" s="27" t="s">
        <v>1114</v>
      </c>
      <c r="C3" s="10" t="s">
        <v>1115</v>
      </c>
      <c r="D3" s="10" t="s">
        <v>1193</v>
      </c>
      <c r="E3" s="11" t="s">
        <v>1194</v>
      </c>
      <c r="F3" s="12">
        <v>110.36</v>
      </c>
      <c r="G3" s="13" t="s">
        <v>1195</v>
      </c>
      <c r="H3" s="13" t="s">
        <v>1196</v>
      </c>
      <c r="I3" s="14">
        <v>192</v>
      </c>
      <c r="J3" s="13">
        <v>2.5</v>
      </c>
      <c r="K3" s="11">
        <v>100154</v>
      </c>
      <c r="L3" s="10" t="s">
        <v>1197</v>
      </c>
      <c r="M3" s="15">
        <v>35.4</v>
      </c>
      <c r="N3" s="16">
        <v>2.3180999999999998</v>
      </c>
      <c r="O3" s="17">
        <v>82.06</v>
      </c>
      <c r="P3" s="12">
        <f>F3-O3</f>
        <v>28.299999999999997</v>
      </c>
      <c r="Q3" s="17">
        <f>IF(I3&gt;0,P3/I3,"")</f>
        <v>0.14739583333333331</v>
      </c>
    </row>
    <row r="4" spans="1:17" s="34" customFormat="1" ht="51" customHeight="1" x14ac:dyDescent="0.25">
      <c r="A4" s="403">
        <v>3</v>
      </c>
      <c r="B4" s="405" t="s">
        <v>1121</v>
      </c>
      <c r="C4" s="1" t="s">
        <v>1122</v>
      </c>
      <c r="D4" s="1" t="s">
        <v>1183</v>
      </c>
      <c r="E4" s="36" t="s">
        <v>1198</v>
      </c>
      <c r="F4" s="3">
        <v>139.83000000000001</v>
      </c>
      <c r="G4" s="4" t="s">
        <v>1195</v>
      </c>
      <c r="H4" s="4" t="s">
        <v>1199</v>
      </c>
      <c r="I4" s="37">
        <v>210</v>
      </c>
      <c r="J4" s="4">
        <v>2.4</v>
      </c>
      <c r="K4" s="36">
        <v>100154</v>
      </c>
      <c r="L4" s="1" t="s">
        <v>1197</v>
      </c>
      <c r="M4" s="6">
        <v>44.44</v>
      </c>
      <c r="N4" s="7">
        <v>2.3180999999999998</v>
      </c>
      <c r="O4" s="8">
        <v>103.02</v>
      </c>
      <c r="P4" s="3">
        <f t="shared" ref="P4:P10" si="0">F4-O4</f>
        <v>36.810000000000016</v>
      </c>
      <c r="Q4" s="8">
        <f t="shared" ref="Q4:Q10" si="1">IF(I4&gt;0,P4/I4,"")</f>
        <v>0.17528571428571438</v>
      </c>
    </row>
    <row r="5" spans="1:17" s="34" customFormat="1" ht="51" customHeight="1" x14ac:dyDescent="0.25">
      <c r="A5" s="404"/>
      <c r="B5" s="406"/>
      <c r="C5" s="1" t="s">
        <v>1123</v>
      </c>
      <c r="D5" s="1" t="s">
        <v>1200</v>
      </c>
      <c r="E5" s="36">
        <v>3842</v>
      </c>
      <c r="F5" s="3">
        <v>84.22</v>
      </c>
      <c r="G5" s="4" t="s">
        <v>1195</v>
      </c>
      <c r="H5" s="4" t="s">
        <v>1201</v>
      </c>
      <c r="I5" s="37">
        <v>144</v>
      </c>
      <c r="J5" s="4">
        <v>2.25</v>
      </c>
      <c r="K5" s="36">
        <v>100154</v>
      </c>
      <c r="L5" s="1" t="s">
        <v>1197</v>
      </c>
      <c r="M5" s="6">
        <v>25.98</v>
      </c>
      <c r="N5" s="7">
        <v>2.3180999999999998</v>
      </c>
      <c r="O5" s="8">
        <v>60.22</v>
      </c>
      <c r="P5" s="3">
        <f t="shared" si="0"/>
        <v>24</v>
      </c>
      <c r="Q5" s="8">
        <f t="shared" si="1"/>
        <v>0.16666666666666666</v>
      </c>
    </row>
    <row r="6" spans="1:17" s="33" customFormat="1" ht="51" customHeight="1" x14ac:dyDescent="0.25">
      <c r="A6" s="38">
        <v>4</v>
      </c>
      <c r="B6" s="41" t="s">
        <v>1124</v>
      </c>
      <c r="C6" s="10" t="s">
        <v>1125</v>
      </c>
      <c r="D6" s="10" t="s">
        <v>1183</v>
      </c>
      <c r="E6" s="35">
        <v>68050</v>
      </c>
      <c r="F6" s="12">
        <v>91.92</v>
      </c>
      <c r="G6" s="12" t="s">
        <v>1195</v>
      </c>
      <c r="H6" s="13" t="s">
        <v>1202</v>
      </c>
      <c r="I6" s="14">
        <v>170</v>
      </c>
      <c r="J6" s="13">
        <v>2</v>
      </c>
      <c r="K6" s="35">
        <v>100154</v>
      </c>
      <c r="L6" s="10" t="s">
        <v>1197</v>
      </c>
      <c r="M6" s="15">
        <v>32</v>
      </c>
      <c r="N6" s="16">
        <v>2.3180999999999998</v>
      </c>
      <c r="O6" s="17">
        <v>74.180000000000007</v>
      </c>
      <c r="P6" s="12">
        <f t="shared" si="0"/>
        <v>17.739999999999995</v>
      </c>
      <c r="Q6" s="17">
        <f t="shared" si="1"/>
        <v>0.10435294117647056</v>
      </c>
    </row>
    <row r="7" spans="1:17" s="34" customFormat="1" ht="51" customHeight="1" x14ac:dyDescent="0.25">
      <c r="A7" s="403">
        <v>5</v>
      </c>
      <c r="B7" s="405" t="s">
        <v>1128</v>
      </c>
      <c r="C7" s="1" t="s">
        <v>1129</v>
      </c>
      <c r="D7" s="1" t="s">
        <v>1183</v>
      </c>
      <c r="E7" s="36" t="s">
        <v>1203</v>
      </c>
      <c r="F7" s="3">
        <v>130.4</v>
      </c>
      <c r="G7" s="4" t="s">
        <v>1204</v>
      </c>
      <c r="H7" s="4" t="s">
        <v>1199</v>
      </c>
      <c r="I7" s="37">
        <v>168</v>
      </c>
      <c r="J7" s="4">
        <v>3</v>
      </c>
      <c r="K7" s="36">
        <v>100154</v>
      </c>
      <c r="L7" s="1" t="s">
        <v>1197</v>
      </c>
      <c r="M7" s="6">
        <v>44.05</v>
      </c>
      <c r="N7" s="7">
        <v>2.3180999999999998</v>
      </c>
      <c r="O7" s="8">
        <v>102.11</v>
      </c>
      <c r="P7" s="3">
        <f t="shared" si="0"/>
        <v>28.290000000000006</v>
      </c>
      <c r="Q7" s="8">
        <f t="shared" si="1"/>
        <v>0.16839285714285718</v>
      </c>
    </row>
    <row r="8" spans="1:17" s="34" customFormat="1" ht="51" customHeight="1" x14ac:dyDescent="0.25">
      <c r="A8" s="404"/>
      <c r="B8" s="406"/>
      <c r="C8" s="1" t="s">
        <v>1210</v>
      </c>
      <c r="D8" s="1" t="s">
        <v>1183</v>
      </c>
      <c r="E8" s="39" t="s">
        <v>1221</v>
      </c>
      <c r="F8" s="3">
        <v>134.22</v>
      </c>
      <c r="G8" s="4" t="s">
        <v>1204</v>
      </c>
      <c r="H8" s="4" t="s">
        <v>1196</v>
      </c>
      <c r="I8" s="40">
        <v>160</v>
      </c>
      <c r="J8" s="4">
        <v>3</v>
      </c>
      <c r="K8" s="39">
        <v>100154</v>
      </c>
      <c r="L8" s="1" t="s">
        <v>1197</v>
      </c>
      <c r="M8" s="6">
        <v>43.82</v>
      </c>
      <c r="N8" s="7">
        <v>2.3180999999999998</v>
      </c>
      <c r="O8" s="8">
        <v>101.58</v>
      </c>
      <c r="P8" s="3">
        <f t="shared" ref="P8" si="2">F8-O8</f>
        <v>32.64</v>
      </c>
      <c r="Q8" s="8">
        <f t="shared" ref="Q8" si="3">IF(I8&gt;0,P8/I8,"")</f>
        <v>0.20400000000000001</v>
      </c>
    </row>
    <row r="9" spans="1:17" s="33" customFormat="1" ht="51" customHeight="1" x14ac:dyDescent="0.25">
      <c r="A9" s="35">
        <v>10</v>
      </c>
      <c r="B9" s="32" t="s">
        <v>1140</v>
      </c>
      <c r="C9" s="10" t="s">
        <v>1141</v>
      </c>
      <c r="D9" s="10" t="s">
        <v>1205</v>
      </c>
      <c r="E9" s="35">
        <v>3817</v>
      </c>
      <c r="F9" s="12">
        <v>40.17</v>
      </c>
      <c r="G9" s="13" t="s">
        <v>1195</v>
      </c>
      <c r="H9" s="13" t="s">
        <v>1206</v>
      </c>
      <c r="I9" s="14">
        <v>100</v>
      </c>
      <c r="J9" s="13">
        <v>3.25</v>
      </c>
      <c r="K9" s="35">
        <v>100193</v>
      </c>
      <c r="L9" s="10" t="s">
        <v>1207</v>
      </c>
      <c r="M9" s="15">
        <v>11.47</v>
      </c>
      <c r="N9" s="16">
        <v>2.3180999999999998</v>
      </c>
      <c r="O9" s="17">
        <v>12.75</v>
      </c>
      <c r="P9" s="12">
        <f t="shared" si="0"/>
        <v>27.42</v>
      </c>
      <c r="Q9" s="17">
        <f t="shared" si="1"/>
        <v>0.2742</v>
      </c>
    </row>
    <row r="10" spans="1:17" s="34" customFormat="1" ht="51" customHeight="1" x14ac:dyDescent="0.25">
      <c r="A10" s="36">
        <v>11</v>
      </c>
      <c r="B10" s="25" t="s">
        <v>1143</v>
      </c>
      <c r="C10" s="1" t="s">
        <v>1144</v>
      </c>
      <c r="D10" s="1" t="s">
        <v>1183</v>
      </c>
      <c r="E10" s="36">
        <v>3850</v>
      </c>
      <c r="F10" s="3">
        <v>46.71</v>
      </c>
      <c r="G10" s="4" t="s">
        <v>1208</v>
      </c>
      <c r="H10" s="4" t="s">
        <v>1209</v>
      </c>
      <c r="I10" s="37">
        <v>250</v>
      </c>
      <c r="J10" s="4">
        <v>1.2</v>
      </c>
      <c r="K10" s="36">
        <v>100193</v>
      </c>
      <c r="L10" s="1" t="s">
        <v>1207</v>
      </c>
      <c r="M10" s="6">
        <v>22.45</v>
      </c>
      <c r="N10" s="7">
        <v>2.3180999999999998</v>
      </c>
      <c r="O10" s="8">
        <v>24.96</v>
      </c>
      <c r="P10" s="3">
        <f t="shared" si="0"/>
        <v>21.75</v>
      </c>
      <c r="Q10" s="8">
        <f t="shared" si="1"/>
        <v>8.6999999999999994E-2</v>
      </c>
    </row>
    <row r="11" spans="1:17" ht="51" hidden="1" customHeight="1" x14ac:dyDescent="0.25"/>
    <row r="12" spans="1:17" ht="51" hidden="1" customHeight="1" x14ac:dyDescent="0.25"/>
  </sheetData>
  <mergeCells count="14">
    <mergeCell ref="A7:A8"/>
    <mergeCell ref="B7:B8"/>
    <mergeCell ref="F1:F2"/>
    <mergeCell ref="G1:G2"/>
    <mergeCell ref="H1:O1"/>
    <mergeCell ref="P1:P2"/>
    <mergeCell ref="Q1:Q2"/>
    <mergeCell ref="A4:A5"/>
    <mergeCell ref="B4:B5"/>
    <mergeCell ref="E1:E2"/>
    <mergeCell ref="A1:A2"/>
    <mergeCell ref="B1:B2"/>
    <mergeCell ref="C1:C2"/>
    <mergeCell ref="D1:D2"/>
  </mergeCells>
  <pageMargins left="0.25" right="0.25" top="0.75" bottom="0.75" header="0.3" footer="0.3"/>
  <pageSetup paperSize="5" scale="57" orientation="landscape" r:id="rId1"/>
  <headerFooter>
    <oddHeader xml:space="preserve">&amp;L&amp;14MSBG FFS Survey 2018 - Advance&amp;11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  <pageSetUpPr fitToPage="1"/>
  </sheetPr>
  <dimension ref="A1:Q4"/>
  <sheetViews>
    <sheetView showZeros="0" zoomScale="80" zoomScaleNormal="80" workbookViewId="0">
      <selection activeCell="D3" sqref="D3"/>
    </sheetView>
  </sheetViews>
  <sheetFormatPr defaultColWidth="0" defaultRowHeight="51" customHeight="1" zeroHeight="1" x14ac:dyDescent="0.25"/>
  <cols>
    <col min="1" max="1" width="9.140625" customWidth="1"/>
    <col min="2" max="2" width="55.28515625" customWidth="1"/>
    <col min="3" max="3" width="23.85546875" customWidth="1"/>
    <col min="4" max="6" width="17.42578125" customWidth="1"/>
    <col min="7" max="7" width="14.5703125" customWidth="1"/>
    <col min="8" max="11" width="13.85546875" customWidth="1"/>
    <col min="12" max="12" width="20" customWidth="1"/>
    <col min="13" max="15" width="13.85546875" customWidth="1"/>
    <col min="16" max="17" width="15" customWidth="1"/>
    <col min="18" max="16384" width="9.140625" hidden="1"/>
  </cols>
  <sheetData>
    <row r="1" spans="1:17" ht="51" customHeight="1" x14ac:dyDescent="0.25">
      <c r="A1" s="408" t="s">
        <v>1094</v>
      </c>
      <c r="B1" s="409" t="s">
        <v>1091</v>
      </c>
      <c r="C1" s="409" t="s">
        <v>1095</v>
      </c>
      <c r="D1" s="407" t="s">
        <v>1097</v>
      </c>
      <c r="E1" s="407" t="s">
        <v>1098</v>
      </c>
      <c r="F1" s="410" t="s">
        <v>1099</v>
      </c>
      <c r="G1" s="410" t="s">
        <v>1100</v>
      </c>
      <c r="H1" s="397" t="s">
        <v>1101</v>
      </c>
      <c r="I1" s="397"/>
      <c r="J1" s="397"/>
      <c r="K1" s="397"/>
      <c r="L1" s="397"/>
      <c r="M1" s="397"/>
      <c r="N1" s="397"/>
      <c r="O1" s="397"/>
      <c r="P1" s="394" t="s">
        <v>1102</v>
      </c>
      <c r="Q1" s="394" t="s">
        <v>1103</v>
      </c>
    </row>
    <row r="2" spans="1:17" ht="51" customHeight="1" x14ac:dyDescent="0.25">
      <c r="A2" s="408"/>
      <c r="B2" s="409"/>
      <c r="C2" s="409"/>
      <c r="D2" s="407"/>
      <c r="E2" s="407"/>
      <c r="F2" s="410"/>
      <c r="G2" s="410"/>
      <c r="H2" s="20" t="s">
        <v>1106</v>
      </c>
      <c r="I2" s="21" t="s">
        <v>1107</v>
      </c>
      <c r="J2" s="20" t="s">
        <v>1108</v>
      </c>
      <c r="K2" s="22" t="s">
        <v>1109</v>
      </c>
      <c r="L2" s="22" t="s">
        <v>1110</v>
      </c>
      <c r="M2" s="23" t="s">
        <v>1111</v>
      </c>
      <c r="N2" s="24" t="s">
        <v>1112</v>
      </c>
      <c r="O2" s="20" t="s">
        <v>1113</v>
      </c>
      <c r="P2" s="394"/>
      <c r="Q2" s="394"/>
    </row>
    <row r="3" spans="1:17" ht="51" customHeight="1" x14ac:dyDescent="0.25">
      <c r="A3" s="11">
        <v>7</v>
      </c>
      <c r="B3" s="27" t="s">
        <v>1132</v>
      </c>
      <c r="C3" s="10" t="s">
        <v>1133</v>
      </c>
      <c r="D3" s="10" t="s">
        <v>1183</v>
      </c>
      <c r="E3" s="11">
        <v>470500</v>
      </c>
      <c r="F3" s="12">
        <v>181.024</v>
      </c>
      <c r="G3" s="13" t="s">
        <v>1184</v>
      </c>
      <c r="H3" s="13">
        <v>36</v>
      </c>
      <c r="I3" s="14">
        <v>164</v>
      </c>
      <c r="J3" s="13">
        <v>3.51</v>
      </c>
      <c r="K3" s="11">
        <v>100156</v>
      </c>
      <c r="L3" s="10" t="s">
        <v>1185</v>
      </c>
      <c r="M3" s="15">
        <v>38.700000000000003</v>
      </c>
      <c r="N3" s="16">
        <v>3.2336999999999998</v>
      </c>
      <c r="O3" s="17">
        <v>125.14418999999999</v>
      </c>
      <c r="P3" s="12">
        <f t="shared" ref="P3:P4" si="0">F3-O3</f>
        <v>55.879810000000006</v>
      </c>
      <c r="Q3" s="17">
        <f t="shared" ref="Q3:Q4" si="1">IF(I3&gt;0,P3/I3,"")</f>
        <v>0.34073054878048786</v>
      </c>
    </row>
    <row r="4" spans="1:17" ht="51" customHeight="1" x14ac:dyDescent="0.25">
      <c r="A4" s="2">
        <v>12</v>
      </c>
      <c r="B4" s="25" t="s">
        <v>1147</v>
      </c>
      <c r="C4" s="1" t="s">
        <v>1148</v>
      </c>
      <c r="D4" s="1" t="s">
        <v>1183</v>
      </c>
      <c r="E4" s="2">
        <v>470510</v>
      </c>
      <c r="F4" s="3">
        <v>92.46</v>
      </c>
      <c r="G4" s="4" t="s">
        <v>1184</v>
      </c>
      <c r="H4" s="4">
        <v>33.5</v>
      </c>
      <c r="I4" s="5">
        <v>174</v>
      </c>
      <c r="J4" s="4">
        <v>3.08</v>
      </c>
      <c r="K4" s="2">
        <v>100193</v>
      </c>
      <c r="L4" s="1" t="s">
        <v>1186</v>
      </c>
      <c r="M4" s="6">
        <v>36.03</v>
      </c>
      <c r="N4" s="7">
        <v>1.1119000000000001</v>
      </c>
      <c r="O4" s="8">
        <v>40.06</v>
      </c>
      <c r="P4" s="3">
        <f t="shared" si="0"/>
        <v>52.399999999999991</v>
      </c>
      <c r="Q4" s="8">
        <f t="shared" si="1"/>
        <v>0.30114942528735628</v>
      </c>
    </row>
  </sheetData>
  <mergeCells count="10">
    <mergeCell ref="Q1:Q2"/>
    <mergeCell ref="A1:A2"/>
    <mergeCell ref="B1:B2"/>
    <mergeCell ref="C1:C2"/>
    <mergeCell ref="D1:D2"/>
    <mergeCell ref="E1:E2"/>
    <mergeCell ref="F1:F2"/>
    <mergeCell ref="G1:G2"/>
    <mergeCell ref="H1:O1"/>
    <mergeCell ref="P1:P2"/>
  </mergeCells>
  <pageMargins left="0.25" right="0.25" top="0.75" bottom="0.75" header="0.3" footer="0.3"/>
  <pageSetup paperSize="5" scale="58" orientation="landscape" r:id="rId1"/>
  <headerFooter>
    <oddHeader>&amp;L&amp;14MSBG FFS Survey 2018 - Comida Vida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  <pageSetUpPr fitToPage="1"/>
  </sheetPr>
  <dimension ref="A1:Q12"/>
  <sheetViews>
    <sheetView showZeros="0" zoomScale="80" zoomScaleNormal="80" workbookViewId="0">
      <selection activeCell="P4" sqref="P4:Q4"/>
    </sheetView>
  </sheetViews>
  <sheetFormatPr defaultColWidth="0" defaultRowHeight="51" customHeight="1" zeroHeight="1" x14ac:dyDescent="0.25"/>
  <cols>
    <col min="1" max="1" width="9.140625" customWidth="1"/>
    <col min="2" max="2" width="55.28515625" customWidth="1"/>
    <col min="3" max="3" width="23.85546875" customWidth="1"/>
    <col min="4" max="6" width="17.42578125" customWidth="1"/>
    <col min="7" max="7" width="14.5703125" customWidth="1"/>
    <col min="8" max="15" width="13.85546875" customWidth="1"/>
    <col min="16" max="17" width="15" customWidth="1"/>
    <col min="18" max="16384" width="9.140625" hidden="1"/>
  </cols>
  <sheetData>
    <row r="1" spans="1:17" ht="51" customHeight="1" x14ac:dyDescent="0.25">
      <c r="A1" s="408" t="s">
        <v>1094</v>
      </c>
      <c r="B1" s="409" t="s">
        <v>1091</v>
      </c>
      <c r="C1" s="409" t="s">
        <v>1095</v>
      </c>
      <c r="D1" s="407" t="s">
        <v>1097</v>
      </c>
      <c r="E1" s="407" t="s">
        <v>1098</v>
      </c>
      <c r="F1" s="410" t="s">
        <v>1099</v>
      </c>
      <c r="G1" s="410" t="s">
        <v>1100</v>
      </c>
      <c r="H1" s="397" t="s">
        <v>1101</v>
      </c>
      <c r="I1" s="397"/>
      <c r="J1" s="397"/>
      <c r="K1" s="397"/>
      <c r="L1" s="397"/>
      <c r="M1" s="397"/>
      <c r="N1" s="397"/>
      <c r="O1" s="397"/>
      <c r="P1" s="394" t="s">
        <v>1102</v>
      </c>
      <c r="Q1" s="394" t="s">
        <v>1103</v>
      </c>
    </row>
    <row r="2" spans="1:17" ht="51" customHeight="1" x14ac:dyDescent="0.25">
      <c r="A2" s="408"/>
      <c r="B2" s="409"/>
      <c r="C2" s="409"/>
      <c r="D2" s="407"/>
      <c r="E2" s="407"/>
      <c r="F2" s="410"/>
      <c r="G2" s="410"/>
      <c r="H2" s="20" t="s">
        <v>1106</v>
      </c>
      <c r="I2" s="21" t="s">
        <v>1107</v>
      </c>
      <c r="J2" s="20" t="s">
        <v>1108</v>
      </c>
      <c r="K2" s="22" t="s">
        <v>1109</v>
      </c>
      <c r="L2" s="22" t="s">
        <v>1110</v>
      </c>
      <c r="M2" s="23" t="s">
        <v>1111</v>
      </c>
      <c r="N2" s="24" t="s">
        <v>1112</v>
      </c>
      <c r="O2" s="20" t="s">
        <v>1113</v>
      </c>
      <c r="P2" s="394"/>
      <c r="Q2" s="394"/>
    </row>
    <row r="3" spans="1:17" ht="51" customHeight="1" x14ac:dyDescent="0.25">
      <c r="A3" s="11">
        <v>2</v>
      </c>
      <c r="B3" s="27" t="s">
        <v>1118</v>
      </c>
      <c r="C3" s="10" t="s">
        <v>1119</v>
      </c>
      <c r="D3" s="10" t="s">
        <v>1183</v>
      </c>
      <c r="E3" s="11" t="s">
        <v>1222</v>
      </c>
      <c r="F3" s="12">
        <v>109.56</v>
      </c>
      <c r="G3" s="13">
        <v>2</v>
      </c>
      <c r="H3" s="13">
        <v>30</v>
      </c>
      <c r="I3" s="14">
        <v>192</v>
      </c>
      <c r="J3" s="13">
        <v>2.5</v>
      </c>
      <c r="K3" s="11">
        <v>100154</v>
      </c>
      <c r="L3" s="10" t="s">
        <v>1223</v>
      </c>
      <c r="M3" s="15">
        <v>35</v>
      </c>
      <c r="N3" s="16">
        <v>2.3180999999999998</v>
      </c>
      <c r="O3" s="17">
        <v>81.13</v>
      </c>
      <c r="P3" s="12">
        <f t="shared" ref="P3:P12" si="0">F3-O3</f>
        <v>28.430000000000007</v>
      </c>
      <c r="Q3" s="17">
        <f t="shared" ref="Q3:Q12" si="1">IF(I3&gt;0,P3/I3,"")</f>
        <v>0.14807291666666669</v>
      </c>
    </row>
    <row r="4" spans="1:17" ht="51" customHeight="1" x14ac:dyDescent="0.25">
      <c r="A4" s="30">
        <v>4</v>
      </c>
      <c r="B4" s="31" t="s">
        <v>1124</v>
      </c>
      <c r="C4" s="1" t="s">
        <v>1126</v>
      </c>
      <c r="D4" s="1" t="s">
        <v>1183</v>
      </c>
      <c r="E4" s="2" t="s">
        <v>1224</v>
      </c>
      <c r="F4" s="3">
        <v>118.83</v>
      </c>
      <c r="G4" s="4">
        <v>2</v>
      </c>
      <c r="H4" s="4">
        <v>30</v>
      </c>
      <c r="I4" s="5">
        <v>195</v>
      </c>
      <c r="J4" s="4">
        <v>2.4500000000000002</v>
      </c>
      <c r="K4" s="2">
        <v>100154</v>
      </c>
      <c r="L4" s="1" t="s">
        <v>1223</v>
      </c>
      <c r="M4" s="6">
        <v>37.299999999999997</v>
      </c>
      <c r="N4" s="7">
        <v>2.3180999999999998</v>
      </c>
      <c r="O4" s="8">
        <v>86.47</v>
      </c>
      <c r="P4" s="3">
        <f t="shared" ref="P4" si="2">F4-O4</f>
        <v>32.36</v>
      </c>
      <c r="Q4" s="8">
        <f t="shared" ref="Q4" si="3">IF(I4&gt;0,P4/I4,"")</f>
        <v>0.16594871794871793</v>
      </c>
    </row>
    <row r="5" spans="1:17" ht="51" customHeight="1" x14ac:dyDescent="0.25">
      <c r="A5" s="11">
        <v>5</v>
      </c>
      <c r="B5" s="27" t="s">
        <v>1128</v>
      </c>
      <c r="C5" s="10" t="s">
        <v>1130</v>
      </c>
      <c r="D5" s="10" t="s">
        <v>1183</v>
      </c>
      <c r="E5" s="11" t="s">
        <v>1225</v>
      </c>
      <c r="F5" s="12">
        <v>119.23</v>
      </c>
      <c r="G5" s="13">
        <v>2.5</v>
      </c>
      <c r="H5" s="13">
        <v>29.25</v>
      </c>
      <c r="I5" s="14">
        <v>156</v>
      </c>
      <c r="J5" s="13">
        <v>3</v>
      </c>
      <c r="K5" s="11">
        <v>100154</v>
      </c>
      <c r="L5" s="10" t="s">
        <v>1223</v>
      </c>
      <c r="M5" s="15">
        <v>37.15</v>
      </c>
      <c r="N5" s="16">
        <v>2.3180999999999998</v>
      </c>
      <c r="O5" s="17">
        <v>86.12</v>
      </c>
      <c r="P5" s="12">
        <f t="shared" si="0"/>
        <v>33.11</v>
      </c>
      <c r="Q5" s="17">
        <f t="shared" si="1"/>
        <v>0.21224358974358973</v>
      </c>
    </row>
    <row r="6" spans="1:17" ht="51" customHeight="1" x14ac:dyDescent="0.25">
      <c r="A6" s="2">
        <v>7</v>
      </c>
      <c r="B6" s="25" t="s">
        <v>1132</v>
      </c>
      <c r="C6" s="1" t="s">
        <v>1134</v>
      </c>
      <c r="D6" s="1" t="s">
        <v>1183</v>
      </c>
      <c r="E6" s="2" t="s">
        <v>1194</v>
      </c>
      <c r="F6" s="3">
        <v>164.51</v>
      </c>
      <c r="G6" s="4">
        <v>2</v>
      </c>
      <c r="H6" s="4">
        <v>30</v>
      </c>
      <c r="I6" s="5">
        <v>146</v>
      </c>
      <c r="J6" s="4">
        <v>3.28</v>
      </c>
      <c r="K6" s="2">
        <v>100156</v>
      </c>
      <c r="L6" s="1" t="s">
        <v>1226</v>
      </c>
      <c r="M6" s="6">
        <v>33.71</v>
      </c>
      <c r="N6" s="7">
        <v>3.2336999999999998</v>
      </c>
      <c r="O6" s="8">
        <v>109.01</v>
      </c>
      <c r="P6" s="3">
        <f t="shared" si="0"/>
        <v>55.499999999999986</v>
      </c>
      <c r="Q6" s="8">
        <f t="shared" si="1"/>
        <v>0.38013698630136977</v>
      </c>
    </row>
    <row r="7" spans="1:17" ht="51" customHeight="1" x14ac:dyDescent="0.25">
      <c r="A7" s="11">
        <v>8</v>
      </c>
      <c r="B7" s="27" t="s">
        <v>1135</v>
      </c>
      <c r="C7" s="10" t="s">
        <v>1136</v>
      </c>
      <c r="D7" s="10" t="s">
        <v>1200</v>
      </c>
      <c r="E7" s="11" t="s">
        <v>1227</v>
      </c>
      <c r="F7" s="12">
        <v>67.67</v>
      </c>
      <c r="G7" s="13">
        <v>2</v>
      </c>
      <c r="H7" s="13">
        <v>30</v>
      </c>
      <c r="I7" s="14">
        <v>151</v>
      </c>
      <c r="J7" s="13">
        <v>3.17</v>
      </c>
      <c r="K7" s="11">
        <v>100154</v>
      </c>
      <c r="L7" s="10" t="s">
        <v>1223</v>
      </c>
      <c r="M7" s="15">
        <v>16.79</v>
      </c>
      <c r="N7" s="16">
        <v>2.3180999999999998</v>
      </c>
      <c r="O7" s="17">
        <v>38.92</v>
      </c>
      <c r="P7" s="12">
        <f t="shared" si="0"/>
        <v>28.75</v>
      </c>
      <c r="Q7" s="17">
        <f t="shared" si="1"/>
        <v>0.19039735099337748</v>
      </c>
    </row>
    <row r="8" spans="1:17" ht="51" customHeight="1" x14ac:dyDescent="0.25">
      <c r="A8" s="2">
        <v>9</v>
      </c>
      <c r="B8" s="29" t="s">
        <v>1138</v>
      </c>
      <c r="C8" s="1" t="s">
        <v>1139</v>
      </c>
      <c r="D8" s="1" t="s">
        <v>1183</v>
      </c>
      <c r="E8" s="2" t="s">
        <v>1228</v>
      </c>
      <c r="F8" s="3">
        <v>98.09</v>
      </c>
      <c r="G8" s="4">
        <v>2</v>
      </c>
      <c r="H8" s="4">
        <v>30</v>
      </c>
      <c r="I8" s="5">
        <v>177</v>
      </c>
      <c r="J8" s="4">
        <v>2.71</v>
      </c>
      <c r="K8" s="2">
        <v>100154</v>
      </c>
      <c r="L8" s="1" t="s">
        <v>1223</v>
      </c>
      <c r="M8" s="6">
        <v>30.91</v>
      </c>
      <c r="N8" s="7">
        <v>2.3180999999999998</v>
      </c>
      <c r="O8" s="8">
        <v>71.650000000000006</v>
      </c>
      <c r="P8" s="3">
        <f t="shared" si="0"/>
        <v>26.439999999999998</v>
      </c>
      <c r="Q8" s="8">
        <f t="shared" si="1"/>
        <v>0.14937853107344631</v>
      </c>
    </row>
    <row r="9" spans="1:17" ht="51" customHeight="1" x14ac:dyDescent="0.25">
      <c r="A9" s="11">
        <v>10</v>
      </c>
      <c r="B9" s="32" t="s">
        <v>1140</v>
      </c>
      <c r="C9" s="10" t="s">
        <v>1142</v>
      </c>
      <c r="D9" s="10" t="s">
        <v>1200</v>
      </c>
      <c r="E9" s="11" t="s">
        <v>1229</v>
      </c>
      <c r="F9" s="12">
        <v>69.3</v>
      </c>
      <c r="G9" s="13">
        <v>2</v>
      </c>
      <c r="H9" s="13">
        <v>29.4</v>
      </c>
      <c r="I9" s="14">
        <v>168</v>
      </c>
      <c r="J9" s="13">
        <v>2.8</v>
      </c>
      <c r="K9" s="11">
        <v>100193</v>
      </c>
      <c r="L9" s="10" t="s">
        <v>1230</v>
      </c>
      <c r="M9" s="15">
        <v>24.14</v>
      </c>
      <c r="N9" s="16">
        <v>1.1119000000000001</v>
      </c>
      <c r="O9" s="17">
        <v>26.84</v>
      </c>
      <c r="P9" s="12">
        <f t="shared" si="0"/>
        <v>42.459999999999994</v>
      </c>
      <c r="Q9" s="17">
        <f t="shared" si="1"/>
        <v>0.25273809523809521</v>
      </c>
    </row>
    <row r="10" spans="1:17" ht="51" customHeight="1" x14ac:dyDescent="0.25">
      <c r="A10" s="2">
        <v>11</v>
      </c>
      <c r="B10" s="25" t="s">
        <v>1143</v>
      </c>
      <c r="C10" s="1" t="s">
        <v>1145</v>
      </c>
      <c r="D10" s="1" t="s">
        <v>1200</v>
      </c>
      <c r="E10" s="2" t="s">
        <v>1231</v>
      </c>
      <c r="F10" s="3">
        <v>56.73</v>
      </c>
      <c r="G10" s="4">
        <v>1</v>
      </c>
      <c r="H10" s="4">
        <v>30</v>
      </c>
      <c r="I10" s="5">
        <v>366</v>
      </c>
      <c r="J10" s="4">
        <v>1.33</v>
      </c>
      <c r="K10" s="2">
        <v>100193</v>
      </c>
      <c r="L10" s="1" t="s">
        <v>1230</v>
      </c>
      <c r="M10" s="6">
        <v>23.54</v>
      </c>
      <c r="N10" s="7">
        <v>1.1119000000000001</v>
      </c>
      <c r="O10" s="8">
        <v>26.17</v>
      </c>
      <c r="P10" s="3">
        <f t="shared" si="0"/>
        <v>30.559999999999995</v>
      </c>
      <c r="Q10" s="8">
        <f t="shared" si="1"/>
        <v>8.3497267759562829E-2</v>
      </c>
    </row>
    <row r="11" spans="1:17" ht="51" customHeight="1" x14ac:dyDescent="0.25">
      <c r="A11" s="28">
        <v>12</v>
      </c>
      <c r="B11" s="26" t="s">
        <v>1147</v>
      </c>
      <c r="C11" s="10" t="s">
        <v>1149</v>
      </c>
      <c r="D11" s="10" t="s">
        <v>1183</v>
      </c>
      <c r="E11" s="11" t="s">
        <v>1232</v>
      </c>
      <c r="F11" s="12">
        <v>104.19</v>
      </c>
      <c r="G11" s="13">
        <v>2</v>
      </c>
      <c r="H11" s="13">
        <v>30</v>
      </c>
      <c r="I11" s="14">
        <v>139</v>
      </c>
      <c r="J11" s="13">
        <v>3.45</v>
      </c>
      <c r="K11" s="11">
        <v>110138</v>
      </c>
      <c r="L11" s="10" t="s">
        <v>1233</v>
      </c>
      <c r="M11" s="15">
        <v>33.71</v>
      </c>
      <c r="N11" s="16">
        <v>1.4444999999999999</v>
      </c>
      <c r="O11" s="17">
        <v>48.69</v>
      </c>
      <c r="P11" s="12">
        <f t="shared" si="0"/>
        <v>55.5</v>
      </c>
      <c r="Q11" s="17">
        <f t="shared" si="1"/>
        <v>0.39928057553956836</v>
      </c>
    </row>
    <row r="12" spans="1:17" ht="51" customHeight="1" x14ac:dyDescent="0.25">
      <c r="A12" s="2">
        <v>13</v>
      </c>
      <c r="B12" s="25" t="s">
        <v>1150</v>
      </c>
      <c r="C12" s="1" t="s">
        <v>1151</v>
      </c>
      <c r="D12" s="1" t="s">
        <v>1200</v>
      </c>
      <c r="E12" s="2" t="s">
        <v>1234</v>
      </c>
      <c r="F12" s="3">
        <v>45.71</v>
      </c>
      <c r="G12" s="4">
        <v>2</v>
      </c>
      <c r="H12" s="4">
        <v>30</v>
      </c>
      <c r="I12" s="5">
        <v>151</v>
      </c>
      <c r="J12" s="4">
        <v>3.17</v>
      </c>
      <c r="K12" s="2">
        <v>100193</v>
      </c>
      <c r="L12" s="1" t="s">
        <v>1230</v>
      </c>
      <c r="M12" s="6">
        <v>16.71</v>
      </c>
      <c r="N12" s="7">
        <v>1.1119000000000001</v>
      </c>
      <c r="O12" s="8">
        <v>18.579999999999998</v>
      </c>
      <c r="P12" s="3">
        <f t="shared" si="0"/>
        <v>27.130000000000003</v>
      </c>
      <c r="Q12" s="8">
        <f t="shared" si="1"/>
        <v>0.17966887417218544</v>
      </c>
    </row>
  </sheetData>
  <mergeCells count="10">
    <mergeCell ref="Q1:Q2"/>
    <mergeCell ref="A1:A2"/>
    <mergeCell ref="B1:B2"/>
    <mergeCell ref="C1:C2"/>
    <mergeCell ref="D1:D2"/>
    <mergeCell ref="E1:E2"/>
    <mergeCell ref="F1:F2"/>
    <mergeCell ref="G1:G2"/>
    <mergeCell ref="H1:O1"/>
    <mergeCell ref="P1:P2"/>
  </mergeCells>
  <pageMargins left="0.25" right="0.25" top="0.75" bottom="0.75" header="0.3" footer="0.3"/>
  <pageSetup paperSize="5" scale="58" orientation="landscape" r:id="rId1"/>
  <headerFooter>
    <oddHeader>&amp;L&amp;14MSBG FFS Survey 2018 - JTM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  <pageSetUpPr fitToPage="1"/>
  </sheetPr>
  <dimension ref="A1:Q9"/>
  <sheetViews>
    <sheetView showZeros="0" zoomScale="80" zoomScaleNormal="80" workbookViewId="0">
      <selection activeCell="D9" sqref="D9"/>
    </sheetView>
  </sheetViews>
  <sheetFormatPr defaultColWidth="0" defaultRowHeight="51" customHeight="1" zeroHeight="1" x14ac:dyDescent="0.25"/>
  <cols>
    <col min="1" max="1" width="9.140625" customWidth="1"/>
    <col min="2" max="2" width="55.28515625" customWidth="1"/>
    <col min="3" max="3" width="23.85546875" customWidth="1"/>
    <col min="4" max="6" width="17.42578125" customWidth="1"/>
    <col min="7" max="7" width="14.5703125" customWidth="1"/>
    <col min="8" max="11" width="13.85546875" customWidth="1"/>
    <col min="12" max="12" width="17.28515625" customWidth="1"/>
    <col min="13" max="15" width="13.85546875" customWidth="1"/>
    <col min="16" max="17" width="15" customWidth="1"/>
    <col min="18" max="16384" width="9.140625" hidden="1"/>
  </cols>
  <sheetData>
    <row r="1" spans="1:17" ht="51" customHeight="1" x14ac:dyDescent="0.25">
      <c r="A1" s="408" t="s">
        <v>1094</v>
      </c>
      <c r="B1" s="409" t="s">
        <v>1091</v>
      </c>
      <c r="C1" s="409" t="s">
        <v>1095</v>
      </c>
      <c r="D1" s="407" t="s">
        <v>1097</v>
      </c>
      <c r="E1" s="407" t="s">
        <v>1098</v>
      </c>
      <c r="F1" s="410" t="s">
        <v>1099</v>
      </c>
      <c r="G1" s="410" t="s">
        <v>1100</v>
      </c>
      <c r="H1" s="397" t="s">
        <v>1101</v>
      </c>
      <c r="I1" s="397"/>
      <c r="J1" s="397"/>
      <c r="K1" s="397"/>
      <c r="L1" s="397"/>
      <c r="M1" s="397"/>
      <c r="N1" s="397"/>
      <c r="O1" s="397"/>
      <c r="P1" s="394" t="s">
        <v>1102</v>
      </c>
      <c r="Q1" s="394" t="s">
        <v>1103</v>
      </c>
    </row>
    <row r="2" spans="1:17" ht="59.25" customHeight="1" x14ac:dyDescent="0.25">
      <c r="A2" s="408"/>
      <c r="B2" s="409"/>
      <c r="C2" s="409"/>
      <c r="D2" s="407"/>
      <c r="E2" s="407"/>
      <c r="F2" s="410"/>
      <c r="G2" s="410"/>
      <c r="H2" s="20" t="s">
        <v>1106</v>
      </c>
      <c r="I2" s="21" t="s">
        <v>1107</v>
      </c>
      <c r="J2" s="20" t="s">
        <v>1108</v>
      </c>
      <c r="K2" s="22" t="s">
        <v>1109</v>
      </c>
      <c r="L2" s="22" t="s">
        <v>1110</v>
      </c>
      <c r="M2" s="23" t="s">
        <v>1111</v>
      </c>
      <c r="N2" s="24" t="s">
        <v>1112</v>
      </c>
      <c r="O2" s="20" t="s">
        <v>1113</v>
      </c>
      <c r="P2" s="394"/>
      <c r="Q2" s="394"/>
    </row>
    <row r="3" spans="1:17" ht="51" customHeight="1" x14ac:dyDescent="0.25">
      <c r="A3" s="11">
        <v>1</v>
      </c>
      <c r="B3" s="27" t="s">
        <v>1114</v>
      </c>
      <c r="C3" s="10" t="s">
        <v>1117</v>
      </c>
      <c r="D3" s="10" t="s">
        <v>1200</v>
      </c>
      <c r="E3" s="11" t="s">
        <v>1211</v>
      </c>
      <c r="F3" s="12">
        <v>90.2</v>
      </c>
      <c r="G3" s="13">
        <v>2</v>
      </c>
      <c r="H3" s="13">
        <v>30</v>
      </c>
      <c r="I3" s="14">
        <v>192</v>
      </c>
      <c r="J3" s="13">
        <v>2.5</v>
      </c>
      <c r="K3" s="11">
        <v>100154</v>
      </c>
      <c r="L3" s="10" t="s">
        <v>1212</v>
      </c>
      <c r="M3" s="15">
        <v>24.934999999999999</v>
      </c>
      <c r="N3" s="16">
        <v>2.3180999999999998</v>
      </c>
      <c r="O3" s="17">
        <v>57.8</v>
      </c>
      <c r="P3" s="12">
        <f t="shared" ref="P3:P9" si="0">F3-O3</f>
        <v>32.400000000000006</v>
      </c>
      <c r="Q3" s="17">
        <f t="shared" ref="Q3:Q9" si="1">IF(I3&gt;0,P3/I3,"")</f>
        <v>0.16875000000000004</v>
      </c>
    </row>
    <row r="4" spans="1:17" ht="51" customHeight="1" x14ac:dyDescent="0.25">
      <c r="A4" s="2">
        <v>2</v>
      </c>
      <c r="B4" s="25" t="s">
        <v>1118</v>
      </c>
      <c r="C4" s="1" t="s">
        <v>1120</v>
      </c>
      <c r="D4" s="1" t="s">
        <v>1213</v>
      </c>
      <c r="E4" s="2" t="s">
        <v>1214</v>
      </c>
      <c r="F4" s="3">
        <v>103.8</v>
      </c>
      <c r="G4" s="4">
        <v>2</v>
      </c>
      <c r="H4" s="4">
        <v>30</v>
      </c>
      <c r="I4" s="5">
        <v>178</v>
      </c>
      <c r="J4" s="4">
        <v>2.7</v>
      </c>
      <c r="K4" s="2">
        <v>100154</v>
      </c>
      <c r="L4" s="1" t="s">
        <v>1212</v>
      </c>
      <c r="M4" s="6">
        <v>30.154</v>
      </c>
      <c r="N4" s="7">
        <v>2.3180999999999998</v>
      </c>
      <c r="O4" s="8">
        <v>69.900000000000006</v>
      </c>
      <c r="P4" s="3">
        <f t="shared" si="0"/>
        <v>33.899999999999991</v>
      </c>
      <c r="Q4" s="8">
        <f t="shared" si="1"/>
        <v>0.19044943820224713</v>
      </c>
    </row>
    <row r="5" spans="1:17" ht="51" customHeight="1" x14ac:dyDescent="0.25">
      <c r="A5" s="28">
        <v>4</v>
      </c>
      <c r="B5" s="26" t="s">
        <v>1124</v>
      </c>
      <c r="C5" s="10" t="s">
        <v>1127</v>
      </c>
      <c r="D5" s="10" t="s">
        <v>1183</v>
      </c>
      <c r="E5" s="11" t="s">
        <v>1215</v>
      </c>
      <c r="F5" s="12">
        <v>131.6</v>
      </c>
      <c r="G5" s="13">
        <v>2</v>
      </c>
      <c r="H5" s="13">
        <v>30</v>
      </c>
      <c r="I5" s="14">
        <v>240</v>
      </c>
      <c r="J5" s="13">
        <v>2</v>
      </c>
      <c r="K5" s="11">
        <v>100154</v>
      </c>
      <c r="L5" s="10" t="s">
        <v>1212</v>
      </c>
      <c r="M5" s="15">
        <v>43.31</v>
      </c>
      <c r="N5" s="16">
        <v>2.3180999999999998</v>
      </c>
      <c r="O5" s="17">
        <v>100.4</v>
      </c>
      <c r="P5" s="12">
        <f t="shared" ref="P5" si="2">F5-O5</f>
        <v>31.199999999999989</v>
      </c>
      <c r="Q5" s="17">
        <f t="shared" ref="Q5" si="3">IF(I5&gt;0,P5/I5,"")</f>
        <v>0.12999999999999995</v>
      </c>
    </row>
    <row r="6" spans="1:17" ht="51" customHeight="1" x14ac:dyDescent="0.25">
      <c r="A6" s="2">
        <v>5</v>
      </c>
      <c r="B6" s="25" t="s">
        <v>1128</v>
      </c>
      <c r="C6" s="1" t="s">
        <v>1131</v>
      </c>
      <c r="D6" s="1" t="s">
        <v>1183</v>
      </c>
      <c r="E6" s="2" t="s">
        <v>1216</v>
      </c>
      <c r="F6" s="3">
        <v>131.6</v>
      </c>
      <c r="G6" s="4">
        <v>3</v>
      </c>
      <c r="H6" s="4">
        <v>30</v>
      </c>
      <c r="I6" s="5">
        <v>160</v>
      </c>
      <c r="J6" s="4">
        <v>3</v>
      </c>
      <c r="K6" s="2">
        <v>100154</v>
      </c>
      <c r="L6" s="1" t="s">
        <v>1212</v>
      </c>
      <c r="M6" s="6">
        <v>43.31</v>
      </c>
      <c r="N6" s="7">
        <v>2.3180999999999998</v>
      </c>
      <c r="O6" s="8">
        <v>100.4</v>
      </c>
      <c r="P6" s="3">
        <f t="shared" si="0"/>
        <v>31.199999999999989</v>
      </c>
      <c r="Q6" s="8">
        <f t="shared" si="1"/>
        <v>0.19499999999999992</v>
      </c>
    </row>
    <row r="7" spans="1:17" ht="51" customHeight="1" x14ac:dyDescent="0.25">
      <c r="A7" s="11">
        <v>8</v>
      </c>
      <c r="B7" s="27" t="s">
        <v>1135</v>
      </c>
      <c r="C7" s="10" t="s">
        <v>1137</v>
      </c>
      <c r="D7" s="10" t="s">
        <v>1200</v>
      </c>
      <c r="E7" s="11" t="s">
        <v>1217</v>
      </c>
      <c r="F7" s="12">
        <v>90.68</v>
      </c>
      <c r="G7" s="13">
        <v>2</v>
      </c>
      <c r="H7" s="13">
        <v>30</v>
      </c>
      <c r="I7" s="14">
        <v>204</v>
      </c>
      <c r="J7" s="13">
        <v>2.35</v>
      </c>
      <c r="K7" s="11">
        <v>100154</v>
      </c>
      <c r="L7" s="10" t="s">
        <v>1212</v>
      </c>
      <c r="M7" s="15">
        <v>22.940999999999999</v>
      </c>
      <c r="N7" s="16">
        <v>2.3180999999999998</v>
      </c>
      <c r="O7" s="17">
        <v>53.18</v>
      </c>
      <c r="P7" s="12">
        <f t="shared" si="0"/>
        <v>37.500000000000007</v>
      </c>
      <c r="Q7" s="17">
        <f t="shared" si="1"/>
        <v>0.18382352941176475</v>
      </c>
    </row>
    <row r="8" spans="1:17" ht="51" customHeight="1" x14ac:dyDescent="0.25">
      <c r="A8" s="2">
        <v>11</v>
      </c>
      <c r="B8" s="25" t="s">
        <v>1143</v>
      </c>
      <c r="C8" s="1" t="s">
        <v>1146</v>
      </c>
      <c r="D8" s="1" t="s">
        <v>1183</v>
      </c>
      <c r="E8" s="2" t="s">
        <v>1218</v>
      </c>
      <c r="F8" s="3">
        <v>69.64</v>
      </c>
      <c r="G8" s="4">
        <v>1</v>
      </c>
      <c r="H8" s="4">
        <v>30</v>
      </c>
      <c r="I8" s="5">
        <v>400</v>
      </c>
      <c r="J8" s="4">
        <v>1</v>
      </c>
      <c r="K8" s="2">
        <v>100193</v>
      </c>
      <c r="L8" s="1" t="s">
        <v>1219</v>
      </c>
      <c r="M8" s="6">
        <v>34.841000000000001</v>
      </c>
      <c r="N8" s="7">
        <v>1.1119000000000001</v>
      </c>
      <c r="O8" s="8">
        <v>38.74</v>
      </c>
      <c r="P8" s="3">
        <f t="shared" si="0"/>
        <v>30.9</v>
      </c>
      <c r="Q8" s="8">
        <f t="shared" si="1"/>
        <v>7.7249999999999999E-2</v>
      </c>
    </row>
    <row r="9" spans="1:17" ht="51" customHeight="1" x14ac:dyDescent="0.25">
      <c r="A9" s="11">
        <v>13</v>
      </c>
      <c r="B9" s="27" t="s">
        <v>1150</v>
      </c>
      <c r="C9" s="10" t="s">
        <v>1152</v>
      </c>
      <c r="D9" s="10" t="s">
        <v>1200</v>
      </c>
      <c r="E9" s="11" t="s">
        <v>1220</v>
      </c>
      <c r="F9" s="12">
        <v>62.41</v>
      </c>
      <c r="G9" s="13">
        <v>2</v>
      </c>
      <c r="H9" s="13">
        <v>30</v>
      </c>
      <c r="I9" s="14">
        <v>204</v>
      </c>
      <c r="J9" s="13">
        <v>2.35</v>
      </c>
      <c r="K9" s="11">
        <v>100193</v>
      </c>
      <c r="L9" s="10" t="s">
        <v>1219</v>
      </c>
      <c r="M9" s="15">
        <v>22.940999999999999</v>
      </c>
      <c r="N9" s="16">
        <v>1.1119000000000001</v>
      </c>
      <c r="O9" s="17">
        <v>25.51</v>
      </c>
      <c r="P9" s="12">
        <f t="shared" si="0"/>
        <v>36.899999999999991</v>
      </c>
      <c r="Q9" s="17">
        <f t="shared" si="1"/>
        <v>0.18088235294117644</v>
      </c>
    </row>
  </sheetData>
  <mergeCells count="10">
    <mergeCell ref="Q1:Q2"/>
    <mergeCell ref="A1:A2"/>
    <mergeCell ref="B1:B2"/>
    <mergeCell ref="C1:C2"/>
    <mergeCell ref="D1:D2"/>
    <mergeCell ref="E1:E2"/>
    <mergeCell ref="F1:F2"/>
    <mergeCell ref="G1:G2"/>
    <mergeCell ref="H1:O1"/>
    <mergeCell ref="P1:P2"/>
  </mergeCells>
  <pageMargins left="0.25" right="0.25" top="0.75" bottom="0.75" header="0.3" footer="0.3"/>
  <pageSetup paperSize="5" scale="58" orientation="landscape" r:id="rId1"/>
  <headerFooter>
    <oddHeader>&amp;L&amp;14MSBG FFS Survey 2018 - Maid Rite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"/>
  <sheetViews>
    <sheetView workbookViewId="0">
      <selection activeCell="C3" sqref="C3"/>
    </sheetView>
  </sheetViews>
  <sheetFormatPr defaultRowHeight="15" x14ac:dyDescent="0.25"/>
  <sheetData>
    <row r="1" spans="1:3" x14ac:dyDescent="0.25">
      <c r="A1" t="s">
        <v>1601</v>
      </c>
      <c r="C1" t="s">
        <v>1603</v>
      </c>
    </row>
    <row r="2" spans="1:3" x14ac:dyDescent="0.25">
      <c r="A2" t="s">
        <v>1602</v>
      </c>
      <c r="C2" t="s">
        <v>1604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Thurston Foods, Inc.</vt:lpstr>
      <vt:lpstr>FFS Item Summary</vt:lpstr>
      <vt:lpstr>FFS Master List</vt:lpstr>
      <vt:lpstr>Advance</vt:lpstr>
      <vt:lpstr>Comida</vt:lpstr>
      <vt:lpstr>JTM</vt:lpstr>
      <vt:lpstr>Maid Rite</vt:lpstr>
      <vt:lpstr>Sheet1</vt:lpstr>
      <vt:lpstr>end</vt:lpstr>
      <vt:lpstr>'FFS Item Summary'!Print_Titles</vt:lpstr>
      <vt:lpstr>'FFS Master List'!Print_Titles</vt:lpstr>
      <vt:lpstr>'Thurston Foods, Inc.'!Print_Titles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Goossens</dc:creator>
  <cp:lastModifiedBy>TFI Sales</cp:lastModifiedBy>
  <cp:lastPrinted>2018-05-23T21:30:36Z</cp:lastPrinted>
  <dcterms:created xsi:type="dcterms:W3CDTF">2018-02-08T16:15:08Z</dcterms:created>
  <dcterms:modified xsi:type="dcterms:W3CDTF">2018-05-23T23:43:04Z</dcterms:modified>
</cp:coreProperties>
</file>